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2.10\『漁海況』\たくなん海洋観測\2019年観測結果\済\"/>
    </mc:Choice>
  </mc:AlternateContent>
  <xr:revisionPtr revIDLastSave="0" documentId="13_ncr:1_{55AB369D-AEA2-45FB-86F8-B19AA172EB92}" xr6:coauthVersionLast="45" xr6:coauthVersionMax="45" xr10:uidLastSave="{00000000-0000-0000-0000-000000000000}"/>
  <bookViews>
    <workbookView xWindow="-120" yWindow="120" windowWidth="15570" windowHeight="13185" firstSheet="1" activeTab="1" xr2:uid="{00000000-000D-0000-FFFF-FFFF00000000}"/>
  </bookViews>
  <sheets>
    <sheet name="入力シート①" sheetId="2" r:id="rId1"/>
    <sheet name="海洋観測速報-基本" sheetId="5" r:id="rId2"/>
    <sheet name="海洋観測速報-印刷用" sheetId="10" r:id="rId3"/>
    <sheet name="予報会議用" sheetId="8" r:id="rId4"/>
    <sheet name="集計表①" sheetId="3" r:id="rId5"/>
    <sheet name="定地水温" sheetId="6" r:id="rId6"/>
    <sheet name="TEISEN11" sheetId="13" r:id="rId7"/>
  </sheets>
  <definedNames>
    <definedName name="_０Ｍ" localSheetId="6">TEISEN11!$CE$94:$CN$95</definedName>
    <definedName name="_０Ｍ">#REF!</definedName>
    <definedName name="_１００Ｍ" localSheetId="6">TEISEN11!$CE$106:$CN$110</definedName>
    <definedName name="_１００Ｍ">#REF!</definedName>
    <definedName name="_１０Ｍ" localSheetId="6">TEISEN11!$CE$96:$CN$97</definedName>
    <definedName name="_１０Ｍ">#REF!</definedName>
    <definedName name="_１１月全測点最大最小">TEISEN11!$CO$92:$CR$106</definedName>
    <definedName name="_１１月全測点平年値">TEISEN11!$M$92:$AL$106</definedName>
    <definedName name="_１５０Ｍ" localSheetId="6">TEISEN11!$CE$111:$CN$126</definedName>
    <definedName name="_１５０Ｍ">#REF!</definedName>
    <definedName name="_１月全測点最大最小">#REF!</definedName>
    <definedName name="_１月全測点平年値">#REF!</definedName>
    <definedName name="_２００Ｍ" localSheetId="6">TEISEN11!$CE$112:$CN$112</definedName>
    <definedName name="_２００Ｍ">#REF!</definedName>
    <definedName name="_２０Ｍ" localSheetId="6">TEISEN11!$CE$98:$CN$99</definedName>
    <definedName name="_２０Ｍ">#REF!</definedName>
    <definedName name="_２月全測点最大最小">#REF!</definedName>
    <definedName name="_２月全測点平年値">#REF!</definedName>
    <definedName name="_３００Ｍ" localSheetId="6">TEISEN11!$CE$113:$CN$114</definedName>
    <definedName name="_３００Ｍ">#REF!</definedName>
    <definedName name="_３０Ｍ" localSheetId="6">TEISEN11!$CE$100:$CN$101</definedName>
    <definedName name="_３０Ｍ">#REF!</definedName>
    <definedName name="_３１平年１１月">TEISEN11!#REF!</definedName>
    <definedName name="_３１平年１月">#REF!</definedName>
    <definedName name="_３１平年２月">#REF!</definedName>
    <definedName name="_３１平年４月">#REF!</definedName>
    <definedName name="_３２平年１１月">TEISEN11!#REF!</definedName>
    <definedName name="_３２平年１月">#REF!</definedName>
    <definedName name="_３２平年２月">#REF!</definedName>
    <definedName name="_３２平年４月">#REF!</definedName>
    <definedName name="_３３平年１１月">TEISEN11!#REF!</definedName>
    <definedName name="_３３平年１月">#REF!</definedName>
    <definedName name="_３３平年２月">#REF!</definedName>
    <definedName name="_３３平年４月">#REF!</definedName>
    <definedName name="_３４平年１１月">TEISEN11!#REF!</definedName>
    <definedName name="_３４平年１月">#REF!</definedName>
    <definedName name="_３４平年２月">#REF!</definedName>
    <definedName name="_３４平年４月">#REF!</definedName>
    <definedName name="_３５平年１１月">TEISEN11!#REF!</definedName>
    <definedName name="_３５平年１月">#REF!</definedName>
    <definedName name="_３５平年２月">#REF!</definedName>
    <definedName name="_３５平年４月">#REF!</definedName>
    <definedName name="_３６平年１１月">TEISEN11!#REF!</definedName>
    <definedName name="_３６平年１月">#REF!</definedName>
    <definedName name="_３６平年２月">#REF!</definedName>
    <definedName name="_３６平年４月">#REF!</definedName>
    <definedName name="_３７平年１１月">TEISEN11!#REF!</definedName>
    <definedName name="_３７平年１月">#REF!</definedName>
    <definedName name="_３７平年２月">#REF!</definedName>
    <definedName name="_３７平年４月">#REF!</definedName>
    <definedName name="_３８平年１１月">TEISEN11!#REF!</definedName>
    <definedName name="_３８平年１月">#REF!</definedName>
    <definedName name="_３８平年２月">#REF!</definedName>
    <definedName name="_３８平年４月">#REF!</definedName>
    <definedName name="_３９平年１１月">TEISEN11!#REF!</definedName>
    <definedName name="_３９平年１月">#REF!</definedName>
    <definedName name="_３９平年２月">#REF!</definedName>
    <definedName name="_３９平年４月">#REF!</definedName>
    <definedName name="_４００Ｍ" localSheetId="6">TEISEN11!$CE$115:$CN$116</definedName>
    <definedName name="_４００Ｍ">#REF!</definedName>
    <definedName name="_４０平年１１月">TEISEN11!#REF!</definedName>
    <definedName name="_４０平年１月">#REF!</definedName>
    <definedName name="_４０平年２月">#REF!</definedName>
    <definedName name="_４０平年４月">#REF!</definedName>
    <definedName name="_４２平年１１月">TEISEN11!#REF!</definedName>
    <definedName name="_４２平年１月">#REF!</definedName>
    <definedName name="_４２平年２月">#REF!</definedName>
    <definedName name="_４２平年４月">#REF!</definedName>
    <definedName name="_４４平年１１月">TEISEN11!#REF!</definedName>
    <definedName name="_４４平年１月">#REF!</definedName>
    <definedName name="_４４平年２月">#REF!</definedName>
    <definedName name="_４４平年４月">#REF!</definedName>
    <definedName name="_４５平年１１月">TEISEN11!#REF!</definedName>
    <definedName name="_４５平年１月">#REF!</definedName>
    <definedName name="_４５平年２月">#REF!</definedName>
    <definedName name="_４５平年４月">#REF!</definedName>
    <definedName name="_４６平年１１月">TEISEN11!#REF!</definedName>
    <definedName name="_４６平年１月">#REF!</definedName>
    <definedName name="_４６平年２月">#REF!</definedName>
    <definedName name="_４６平年４月">#REF!</definedName>
    <definedName name="_４７平年１１月">TEISEN11!#REF!</definedName>
    <definedName name="_４７平年１月">#REF!</definedName>
    <definedName name="_４７平年２月">#REF!</definedName>
    <definedName name="_４７平年４月">#REF!</definedName>
    <definedName name="_４９平年１１月">TEISEN11!#REF!</definedName>
    <definedName name="_４９平年１月">#REF!</definedName>
    <definedName name="_４９平年２月">#REF!</definedName>
    <definedName name="_４９平年４月">#REF!</definedName>
    <definedName name="_４月全測点">#REF!</definedName>
    <definedName name="_４月全測点最大最小">#REF!</definedName>
    <definedName name="_５００Ｍ" localSheetId="6">TEISEN11!$CE$117:$CN$118</definedName>
    <definedName name="_５００Ｍ">#REF!</definedName>
    <definedName name="_５０Ｍ" localSheetId="6">TEISEN11!$CE$102:$CN$103</definedName>
    <definedName name="_５０Ｍ">#REF!</definedName>
    <definedName name="_５３平年１１月">TEISEN11!#REF!</definedName>
    <definedName name="_５３平年１月">#REF!</definedName>
    <definedName name="_５３平年２月">#REF!</definedName>
    <definedName name="_５３平年４月">#REF!</definedName>
    <definedName name="_５４平年１１月">TEISEN11!#REF!</definedName>
    <definedName name="_５４平年１月">#REF!</definedName>
    <definedName name="_５４平年２月">#REF!</definedName>
    <definedName name="_５４平年４月">#REF!</definedName>
    <definedName name="_５６平年１１月">TEISEN11!#REF!</definedName>
    <definedName name="_５６平年１月">#REF!</definedName>
    <definedName name="_５６平年２月">#REF!</definedName>
    <definedName name="_５６平年４月">#REF!</definedName>
    <definedName name="_５８平年１１月">TEISEN11!#REF!</definedName>
    <definedName name="_５８平年１月">#REF!</definedName>
    <definedName name="_５８平年２月">#REF!</definedName>
    <definedName name="_５８平年４月">#REF!</definedName>
    <definedName name="_６００Ｍ" localSheetId="6">TEISEN11!$CE$119:$CN$120</definedName>
    <definedName name="_６００Ｍ">#REF!</definedName>
    <definedName name="_６４平年１１月">TEISEN11!#REF!</definedName>
    <definedName name="_６４平年１月">#REF!</definedName>
    <definedName name="_６４平年２月">#REF!</definedName>
    <definedName name="_６４平年４月">#REF!</definedName>
    <definedName name="_６６平年１１月">TEISEN11!#REF!</definedName>
    <definedName name="_６６平年１月">#REF!</definedName>
    <definedName name="_６６平年２月">#REF!</definedName>
    <definedName name="_６６平年４月">#REF!</definedName>
    <definedName name="_７５Ｍ" localSheetId="6">TEISEN11!$CE$104:$CN$105</definedName>
    <definedName name="_７５Ｍ">#REF!</definedName>
    <definedName name="_７５平年１１月">TEISEN11!#REF!</definedName>
    <definedName name="_７５平年１月">#REF!</definedName>
    <definedName name="_７５平年２月">#REF!</definedName>
    <definedName name="_７５平年４月">#REF!</definedName>
    <definedName name="_７６平年１１月">TEISEN11!#REF!</definedName>
    <definedName name="_７６平年１月">#REF!</definedName>
    <definedName name="_７６平年２月">#REF!</definedName>
    <definedName name="_７６平年４月">#REF!</definedName>
    <definedName name="_xlnm.Criteria">#REF!</definedName>
    <definedName name="_xlnm.Database" localSheetId="6">TEISEN11!$A$92:$K$304</definedName>
    <definedName name="_xlnm.Database">#REF!</definedName>
    <definedName name="m" localSheetId="6">TEISEN11!$CD$92</definedName>
    <definedName name="m">#REF!</definedName>
    <definedName name="_xlnm.Print_Area" localSheetId="6">TEISEN11!$A$146:$K$178</definedName>
    <definedName name="_xlnm.Print_Area" localSheetId="1">'海洋観測速報-基本'!$B$1:$W$70</definedName>
    <definedName name="平年差３７">#REF!</definedName>
    <definedName name="流向" localSheetId="6">TEISEN11!$CE$92:$CN$93</definedName>
    <definedName name="流向">#REF!</definedName>
    <definedName name="流速" localSheetId="6">TEISEN11!$CE$108:$CN$109</definedName>
    <definedName name="流速">#REF!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8" i="5" l="1"/>
  <c r="H38" i="6" l="1"/>
  <c r="K38" i="6" s="1"/>
  <c r="K39" i="6"/>
  <c r="K37" i="6"/>
  <c r="K35" i="6"/>
  <c r="J39" i="6"/>
  <c r="J38" i="6"/>
  <c r="J37" i="6"/>
  <c r="J35" i="6"/>
  <c r="H39" i="6"/>
  <c r="H37" i="6"/>
  <c r="H35" i="6"/>
  <c r="I39" i="6"/>
  <c r="I38" i="6"/>
  <c r="I37" i="6"/>
  <c r="I35" i="6"/>
  <c r="E35" i="6"/>
  <c r="E38" i="6"/>
  <c r="E39" i="6"/>
  <c r="E37" i="6"/>
  <c r="D35" i="6"/>
  <c r="D39" i="6"/>
  <c r="D38" i="6"/>
  <c r="D37" i="6"/>
  <c r="B39" i="6"/>
  <c r="B38" i="6"/>
  <c r="B37" i="6"/>
  <c r="B35" i="6"/>
  <c r="I16" i="8" l="1"/>
  <c r="I17" i="8"/>
  <c r="I18" i="8"/>
  <c r="I15" i="8"/>
  <c r="I23" i="8" s="1"/>
  <c r="I14" i="8"/>
  <c r="I13" i="8"/>
  <c r="I21" i="8" s="1"/>
  <c r="I24" i="8"/>
  <c r="I12" i="8"/>
  <c r="I20" i="8" s="1"/>
  <c r="H18" i="8"/>
  <c r="I22" i="8"/>
  <c r="I25" i="8"/>
  <c r="I26" i="8"/>
  <c r="C16" i="8"/>
  <c r="C17" i="8"/>
  <c r="C18" i="8"/>
  <c r="C26" i="8" s="1"/>
  <c r="C15" i="8"/>
  <c r="C23" i="8" s="1"/>
  <c r="C14" i="8"/>
  <c r="C22" i="8" s="1"/>
  <c r="C13" i="8"/>
  <c r="C21" i="8" s="1"/>
  <c r="D18" i="8"/>
  <c r="D17" i="8"/>
  <c r="D25" i="8" s="1"/>
  <c r="D16" i="8"/>
  <c r="D24" i="8" s="1"/>
  <c r="D15" i="8"/>
  <c r="D23" i="8" s="1"/>
  <c r="D14" i="8"/>
  <c r="D22" i="8" s="1"/>
  <c r="D13" i="8"/>
  <c r="D21" i="8" s="1"/>
  <c r="C12" i="8"/>
  <c r="C20" i="8" s="1"/>
  <c r="D12" i="8"/>
  <c r="D20" i="8" s="1"/>
  <c r="C25" i="8"/>
  <c r="C24" i="8"/>
  <c r="D26" i="8"/>
  <c r="E12" i="8"/>
  <c r="L53" i="5" l="1"/>
  <c r="P53" i="5" l="1"/>
  <c r="N53" i="5"/>
  <c r="V53" i="5" l="1"/>
  <c r="T53" i="5"/>
  <c r="R53" i="5"/>
  <c r="J53" i="5"/>
  <c r="H53" i="5"/>
  <c r="F53" i="5"/>
  <c r="D53" i="5"/>
  <c r="V52" i="5"/>
  <c r="T52" i="5"/>
  <c r="R52" i="5"/>
  <c r="P52" i="5"/>
  <c r="N52" i="5"/>
  <c r="L52" i="5"/>
  <c r="J52" i="5"/>
  <c r="H52" i="5"/>
  <c r="F52" i="5"/>
  <c r="D52" i="5"/>
  <c r="V51" i="5"/>
  <c r="T51" i="5"/>
  <c r="R51" i="5"/>
  <c r="P51" i="5"/>
  <c r="N51" i="5"/>
  <c r="L51" i="5"/>
  <c r="J51" i="5"/>
  <c r="H51" i="5"/>
  <c r="F51" i="5"/>
  <c r="D51" i="5"/>
  <c r="V50" i="5"/>
  <c r="T50" i="5"/>
  <c r="R50" i="5"/>
  <c r="P50" i="5"/>
  <c r="N50" i="5"/>
  <c r="L50" i="5"/>
  <c r="J50" i="5"/>
  <c r="H50" i="5"/>
  <c r="F50" i="5"/>
  <c r="D50" i="5"/>
  <c r="V49" i="5"/>
  <c r="T49" i="5"/>
  <c r="R49" i="5"/>
  <c r="P49" i="5"/>
  <c r="N49" i="5"/>
  <c r="L49" i="5"/>
  <c r="J49" i="5"/>
  <c r="H49" i="5"/>
  <c r="F49" i="5"/>
  <c r="D49" i="5"/>
  <c r="V48" i="5"/>
  <c r="T48" i="5"/>
  <c r="R48" i="5"/>
  <c r="P48" i="5"/>
  <c r="N48" i="5"/>
  <c r="L48" i="5"/>
  <c r="J48" i="5"/>
  <c r="H48" i="5"/>
  <c r="F48" i="5"/>
  <c r="D54" i="5"/>
  <c r="F54" i="5"/>
  <c r="H54" i="5"/>
  <c r="D55" i="5"/>
  <c r="F55" i="5"/>
  <c r="H55" i="5"/>
  <c r="H10" i="3" l="1"/>
  <c r="D45" i="5" l="1"/>
  <c r="V45" i="5" l="1"/>
  <c r="T45" i="5"/>
  <c r="V55" i="5"/>
  <c r="V54" i="5"/>
  <c r="T55" i="5"/>
  <c r="T54" i="5"/>
  <c r="F222" i="3"/>
  <c r="F45" i="5"/>
  <c r="D76" i="3"/>
  <c r="F76" i="3"/>
  <c r="D106" i="3"/>
  <c r="F106" i="3"/>
  <c r="D196" i="3"/>
  <c r="F196" i="3"/>
  <c r="D226" i="3"/>
  <c r="F226" i="3"/>
  <c r="D496" i="3"/>
  <c r="F496" i="3"/>
  <c r="D556" i="3"/>
  <c r="F556" i="3"/>
  <c r="D77" i="3"/>
  <c r="F77" i="3"/>
  <c r="D107" i="3"/>
  <c r="F107" i="3"/>
  <c r="D197" i="3"/>
  <c r="F197" i="3"/>
  <c r="D227" i="3"/>
  <c r="F227" i="3"/>
  <c r="D497" i="3"/>
  <c r="F497" i="3"/>
  <c r="D557" i="3"/>
  <c r="F557" i="3"/>
  <c r="D78" i="3"/>
  <c r="F78" i="3"/>
  <c r="D108" i="3"/>
  <c r="F108" i="3"/>
  <c r="D198" i="3"/>
  <c r="F198" i="3"/>
  <c r="D228" i="3"/>
  <c r="F228" i="3"/>
  <c r="D498" i="3"/>
  <c r="F498" i="3"/>
  <c r="D558" i="3"/>
  <c r="F558" i="3"/>
  <c r="X812" i="3"/>
  <c r="X813" i="3"/>
  <c r="X815" i="3"/>
  <c r="X752" i="3"/>
  <c r="X753" i="3"/>
  <c r="X755" i="3"/>
  <c r="X722" i="3"/>
  <c r="X723" i="3"/>
  <c r="X725" i="3"/>
  <c r="X692" i="3"/>
  <c r="X693" i="3"/>
  <c r="X695" i="3"/>
  <c r="X662" i="3"/>
  <c r="X663" i="3"/>
  <c r="X665" i="3"/>
  <c r="X632" i="3"/>
  <c r="X633" i="3"/>
  <c r="X635" i="3"/>
  <c r="X602" i="3"/>
  <c r="X603" i="3"/>
  <c r="X605" i="3"/>
  <c r="X572" i="3"/>
  <c r="X573" i="3"/>
  <c r="X575" i="3"/>
  <c r="X542" i="3"/>
  <c r="X543" i="3"/>
  <c r="X545" i="3"/>
  <c r="X512" i="3"/>
  <c r="X513" i="3"/>
  <c r="X515" i="3"/>
  <c r="X482" i="3"/>
  <c r="X483" i="3"/>
  <c r="X485" i="3"/>
  <c r="X452" i="3"/>
  <c r="X453" i="3"/>
  <c r="X455" i="3"/>
  <c r="X422" i="3"/>
  <c r="X423" i="3"/>
  <c r="X425" i="3"/>
  <c r="X392" i="3"/>
  <c r="X393" i="3"/>
  <c r="X395" i="3"/>
  <c r="X362" i="3"/>
  <c r="X363" i="3"/>
  <c r="X365" i="3"/>
  <c r="X5" i="3"/>
  <c r="X35" i="3"/>
  <c r="X65" i="3"/>
  <c r="X95" i="3"/>
  <c r="X125" i="3"/>
  <c r="X155" i="3"/>
  <c r="X185" i="3"/>
  <c r="X215" i="3"/>
  <c r="X245" i="3"/>
  <c r="X275" i="3"/>
  <c r="X305" i="3"/>
  <c r="X335" i="3"/>
  <c r="X332" i="3"/>
  <c r="X333" i="3"/>
  <c r="X302" i="3"/>
  <c r="X303" i="3"/>
  <c r="X272" i="3"/>
  <c r="X273" i="3"/>
  <c r="X243" i="3"/>
  <c r="X242" i="3"/>
  <c r="X2" i="3"/>
  <c r="X32" i="3"/>
  <c r="X33" i="3"/>
  <c r="X62" i="3"/>
  <c r="X63" i="3"/>
  <c r="X92" i="3"/>
  <c r="X122" i="3"/>
  <c r="X152" i="3"/>
  <c r="X182" i="3"/>
  <c r="X212" i="3"/>
  <c r="X213" i="3"/>
  <c r="X183" i="3"/>
  <c r="X153" i="3"/>
  <c r="X93" i="3"/>
  <c r="X123" i="3"/>
  <c r="Y2" i="3"/>
  <c r="Y5" i="3"/>
  <c r="Y32" i="3"/>
  <c r="Y33" i="3"/>
  <c r="Y35" i="3"/>
  <c r="Y62" i="3"/>
  <c r="Y63" i="3"/>
  <c r="Y65" i="3"/>
  <c r="Y92" i="3"/>
  <c r="Y93" i="3"/>
  <c r="Y95" i="3"/>
  <c r="Y122" i="3"/>
  <c r="Y123" i="3"/>
  <c r="Y125" i="3"/>
  <c r="Y152" i="3"/>
  <c r="Y153" i="3"/>
  <c r="Y155" i="3"/>
  <c r="Y182" i="3"/>
  <c r="Y183" i="3"/>
  <c r="Y185" i="3"/>
  <c r="Y212" i="3"/>
  <c r="Y213" i="3"/>
  <c r="Y215" i="3"/>
  <c r="Y242" i="3"/>
  <c r="Y243" i="3"/>
  <c r="Y245" i="3"/>
  <c r="Y272" i="3"/>
  <c r="Y273" i="3"/>
  <c r="Y275" i="3"/>
  <c r="Y302" i="3"/>
  <c r="Y303" i="3"/>
  <c r="Y305" i="3"/>
  <c r="Y332" i="3"/>
  <c r="Y333" i="3"/>
  <c r="Y335" i="3"/>
  <c r="Y362" i="3"/>
  <c r="Y363" i="3"/>
  <c r="Y365" i="3"/>
  <c r="Y392" i="3"/>
  <c r="Y393" i="3"/>
  <c r="Y395" i="3"/>
  <c r="Y422" i="3"/>
  <c r="Y423" i="3"/>
  <c r="Y425" i="3"/>
  <c r="Y452" i="3"/>
  <c r="Y453" i="3"/>
  <c r="Y455" i="3"/>
  <c r="Y482" i="3"/>
  <c r="Y483" i="3"/>
  <c r="Y485" i="3"/>
  <c r="Y512" i="3"/>
  <c r="Y513" i="3"/>
  <c r="Y515" i="3"/>
  <c r="Y542" i="3"/>
  <c r="Y543" i="3"/>
  <c r="Y545" i="3"/>
  <c r="Y572" i="3"/>
  <c r="Y573" i="3"/>
  <c r="Y575" i="3"/>
  <c r="Y602" i="3"/>
  <c r="Y603" i="3"/>
  <c r="Y605" i="3"/>
  <c r="Y632" i="3"/>
  <c r="Y633" i="3"/>
  <c r="Y635" i="3"/>
  <c r="Y662" i="3"/>
  <c r="Y663" i="3"/>
  <c r="Y665" i="3"/>
  <c r="Y692" i="3"/>
  <c r="Y693" i="3"/>
  <c r="Y695" i="3"/>
  <c r="Y722" i="3"/>
  <c r="Y723" i="3"/>
  <c r="Y725" i="3"/>
  <c r="Y752" i="3"/>
  <c r="Y753" i="3"/>
  <c r="Y755" i="3"/>
  <c r="Y782" i="3"/>
  <c r="Y783" i="3"/>
  <c r="Y785" i="3"/>
  <c r="Y812" i="3"/>
  <c r="Y813" i="3"/>
  <c r="Y815" i="3"/>
  <c r="Z2" i="3"/>
  <c r="Z5" i="3"/>
  <c r="Z32" i="3"/>
  <c r="Z33" i="3"/>
  <c r="Z35" i="3"/>
  <c r="Z62" i="3"/>
  <c r="Z63" i="3"/>
  <c r="Z65" i="3"/>
  <c r="Z92" i="3"/>
  <c r="Z93" i="3"/>
  <c r="Z95" i="3"/>
  <c r="Z122" i="3"/>
  <c r="Z123" i="3"/>
  <c r="Z125" i="3"/>
  <c r="Z152" i="3"/>
  <c r="Z153" i="3"/>
  <c r="Z155" i="3"/>
  <c r="Z182" i="3"/>
  <c r="Z183" i="3"/>
  <c r="Z185" i="3"/>
  <c r="Z212" i="3"/>
  <c r="Z213" i="3"/>
  <c r="Z215" i="3"/>
  <c r="Z242" i="3"/>
  <c r="Z243" i="3"/>
  <c r="Z245" i="3"/>
  <c r="Z272" i="3"/>
  <c r="Z273" i="3"/>
  <c r="Z275" i="3"/>
  <c r="Z302" i="3"/>
  <c r="Z303" i="3"/>
  <c r="Z305" i="3"/>
  <c r="Z332" i="3"/>
  <c r="Z333" i="3"/>
  <c r="Z335" i="3"/>
  <c r="Z362" i="3"/>
  <c r="Z363" i="3"/>
  <c r="Z365" i="3"/>
  <c r="Z392" i="3"/>
  <c r="Z393" i="3"/>
  <c r="Z395" i="3"/>
  <c r="Z422" i="3"/>
  <c r="Z423" i="3"/>
  <c r="Z425" i="3"/>
  <c r="Z452" i="3"/>
  <c r="Z453" i="3"/>
  <c r="Z455" i="3"/>
  <c r="Z482" i="3"/>
  <c r="Z483" i="3"/>
  <c r="Z485" i="3"/>
  <c r="Z512" i="3"/>
  <c r="Z513" i="3"/>
  <c r="Z515" i="3"/>
  <c r="Z542" i="3"/>
  <c r="Z543" i="3"/>
  <c r="Z545" i="3"/>
  <c r="Z572" i="3"/>
  <c r="Z573" i="3"/>
  <c r="Z575" i="3"/>
  <c r="Z602" i="3"/>
  <c r="Z603" i="3"/>
  <c r="Z605" i="3"/>
  <c r="Z632" i="3"/>
  <c r="Z633" i="3"/>
  <c r="Z635" i="3"/>
  <c r="Z662" i="3"/>
  <c r="Z663" i="3"/>
  <c r="Z665" i="3"/>
  <c r="Z692" i="3"/>
  <c r="Z693" i="3"/>
  <c r="Z695" i="3"/>
  <c r="Z722" i="3"/>
  <c r="Z723" i="3"/>
  <c r="Z725" i="3"/>
  <c r="Z752" i="3"/>
  <c r="Z753" i="3"/>
  <c r="Z755" i="3"/>
  <c r="Z782" i="3"/>
  <c r="Z783" i="3"/>
  <c r="Z785" i="3"/>
  <c r="Z812" i="3"/>
  <c r="Z813" i="3"/>
  <c r="Z815" i="3"/>
  <c r="F48" i="3"/>
  <c r="D48" i="3"/>
  <c r="F7" i="3"/>
  <c r="D7" i="3"/>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G67" i="3"/>
  <c r="BG812" i="3"/>
  <c r="BH812" i="3"/>
  <c r="BI812" i="3"/>
  <c r="BJ812" i="3"/>
  <c r="BK812" i="3"/>
  <c r="BL812" i="3"/>
  <c r="BM812" i="3"/>
  <c r="BG813" i="3"/>
  <c r="BH813" i="3"/>
  <c r="BI813" i="3"/>
  <c r="BJ813" i="3"/>
  <c r="BK813" i="3"/>
  <c r="BL813" i="3"/>
  <c r="BM813" i="3"/>
  <c r="BG815" i="3"/>
  <c r="BH815" i="3"/>
  <c r="BI815" i="3"/>
  <c r="BJ815" i="3"/>
  <c r="BK815" i="3"/>
  <c r="BL815" i="3"/>
  <c r="BM815" i="3"/>
  <c r="BG782" i="3"/>
  <c r="BH782" i="3"/>
  <c r="BI782" i="3"/>
  <c r="BJ782" i="3"/>
  <c r="BK782" i="3"/>
  <c r="BL782" i="3"/>
  <c r="BM782" i="3"/>
  <c r="BG783" i="3"/>
  <c r="BH783" i="3"/>
  <c r="BI783" i="3"/>
  <c r="BJ783" i="3"/>
  <c r="BK783" i="3"/>
  <c r="BL783" i="3"/>
  <c r="BM783" i="3"/>
  <c r="BG785" i="3"/>
  <c r="BH785" i="3"/>
  <c r="BI785" i="3"/>
  <c r="BJ785" i="3"/>
  <c r="BK785" i="3"/>
  <c r="BL785" i="3"/>
  <c r="BM785" i="3"/>
  <c r="BG752" i="3"/>
  <c r="BH752" i="3"/>
  <c r="BI752" i="3"/>
  <c r="BJ752" i="3"/>
  <c r="BK752" i="3"/>
  <c r="BL752" i="3"/>
  <c r="BM752" i="3"/>
  <c r="BG753" i="3"/>
  <c r="BH753" i="3"/>
  <c r="BI753" i="3"/>
  <c r="BJ753" i="3"/>
  <c r="BK753" i="3"/>
  <c r="BL753" i="3"/>
  <c r="BM753" i="3"/>
  <c r="BG755" i="3"/>
  <c r="BH755" i="3"/>
  <c r="BI755" i="3"/>
  <c r="BJ755" i="3"/>
  <c r="BK755" i="3"/>
  <c r="BL755" i="3"/>
  <c r="BM755" i="3"/>
  <c r="BG722" i="3"/>
  <c r="BH722" i="3"/>
  <c r="BI722" i="3"/>
  <c r="BJ722" i="3"/>
  <c r="BK722" i="3"/>
  <c r="BL722" i="3"/>
  <c r="BM722" i="3"/>
  <c r="BG723" i="3"/>
  <c r="BH723" i="3"/>
  <c r="BI723" i="3"/>
  <c r="BJ723" i="3"/>
  <c r="BK723" i="3"/>
  <c r="BL723" i="3"/>
  <c r="BM723" i="3"/>
  <c r="BG725" i="3"/>
  <c r="BH725" i="3"/>
  <c r="BI725" i="3"/>
  <c r="BJ725" i="3"/>
  <c r="BK725" i="3"/>
  <c r="BL725" i="3"/>
  <c r="BM725" i="3"/>
  <c r="BG692" i="3"/>
  <c r="BH692" i="3"/>
  <c r="BI692" i="3"/>
  <c r="BJ692" i="3"/>
  <c r="BK692" i="3"/>
  <c r="BL692" i="3"/>
  <c r="BM692" i="3"/>
  <c r="BG693" i="3"/>
  <c r="BH693" i="3"/>
  <c r="BI693" i="3"/>
  <c r="BJ693" i="3"/>
  <c r="BK693" i="3"/>
  <c r="BL693" i="3"/>
  <c r="BM693" i="3"/>
  <c r="BG695" i="3"/>
  <c r="BH695" i="3"/>
  <c r="BI695" i="3"/>
  <c r="BJ695" i="3"/>
  <c r="BK695" i="3"/>
  <c r="BL695" i="3"/>
  <c r="BM695" i="3"/>
  <c r="BG662" i="3"/>
  <c r="BH662" i="3"/>
  <c r="BI662" i="3"/>
  <c r="BJ662" i="3"/>
  <c r="BK662" i="3"/>
  <c r="BL662" i="3"/>
  <c r="BM662" i="3"/>
  <c r="BG663" i="3"/>
  <c r="BH663" i="3"/>
  <c r="BI663" i="3"/>
  <c r="BJ663" i="3"/>
  <c r="BK663" i="3"/>
  <c r="BL663" i="3"/>
  <c r="BM663" i="3"/>
  <c r="BG665" i="3"/>
  <c r="BH665" i="3"/>
  <c r="BI665" i="3"/>
  <c r="BJ665" i="3"/>
  <c r="BK665" i="3"/>
  <c r="BL665" i="3"/>
  <c r="BM665" i="3"/>
  <c r="BG632" i="3"/>
  <c r="BH632" i="3"/>
  <c r="BI632" i="3"/>
  <c r="BJ632" i="3"/>
  <c r="BK632" i="3"/>
  <c r="BL632" i="3"/>
  <c r="BM632" i="3"/>
  <c r="BG633" i="3"/>
  <c r="BH633" i="3"/>
  <c r="BI633" i="3"/>
  <c r="BJ633" i="3"/>
  <c r="BK633" i="3"/>
  <c r="BL633" i="3"/>
  <c r="BM633" i="3"/>
  <c r="BG635" i="3"/>
  <c r="BH635" i="3"/>
  <c r="BI635" i="3"/>
  <c r="BJ635" i="3"/>
  <c r="BK635" i="3"/>
  <c r="BL635" i="3"/>
  <c r="BM635" i="3"/>
  <c r="BG602" i="3"/>
  <c r="BH602" i="3"/>
  <c r="BI602" i="3"/>
  <c r="BJ602" i="3"/>
  <c r="BK602" i="3"/>
  <c r="BL602" i="3"/>
  <c r="BM602" i="3"/>
  <c r="BG603" i="3"/>
  <c r="BH603" i="3"/>
  <c r="BI603" i="3"/>
  <c r="BJ603" i="3"/>
  <c r="BK603" i="3"/>
  <c r="BL603" i="3"/>
  <c r="BM603" i="3"/>
  <c r="BG605" i="3"/>
  <c r="BH605" i="3"/>
  <c r="BI605" i="3"/>
  <c r="BJ605" i="3"/>
  <c r="BK605" i="3"/>
  <c r="BL605" i="3"/>
  <c r="BM605" i="3"/>
  <c r="BG572" i="3"/>
  <c r="BH572" i="3"/>
  <c r="BI572" i="3"/>
  <c r="BJ572" i="3"/>
  <c r="BK572" i="3"/>
  <c r="BL572" i="3"/>
  <c r="BM572" i="3"/>
  <c r="BG573" i="3"/>
  <c r="BH573" i="3"/>
  <c r="BI573" i="3"/>
  <c r="BJ573" i="3"/>
  <c r="BK573" i="3"/>
  <c r="BL573" i="3"/>
  <c r="BM573" i="3"/>
  <c r="BG575" i="3"/>
  <c r="BH575" i="3"/>
  <c r="BI575" i="3"/>
  <c r="BJ575" i="3"/>
  <c r="BK575" i="3"/>
  <c r="BL575" i="3"/>
  <c r="BM575" i="3"/>
  <c r="BG542" i="3"/>
  <c r="BH542" i="3"/>
  <c r="BI542" i="3"/>
  <c r="BJ542" i="3"/>
  <c r="BK542" i="3"/>
  <c r="BL542" i="3"/>
  <c r="BM542" i="3"/>
  <c r="BG543" i="3"/>
  <c r="BH543" i="3"/>
  <c r="BI543" i="3"/>
  <c r="BJ543" i="3"/>
  <c r="BK543" i="3"/>
  <c r="BL543" i="3"/>
  <c r="BM543" i="3"/>
  <c r="BG545" i="3"/>
  <c r="BH545" i="3"/>
  <c r="BI545" i="3"/>
  <c r="BJ545" i="3"/>
  <c r="BK545" i="3"/>
  <c r="BL545" i="3"/>
  <c r="BM545" i="3"/>
  <c r="BG512" i="3"/>
  <c r="BH512" i="3"/>
  <c r="BI512" i="3"/>
  <c r="BJ512" i="3"/>
  <c r="BK512" i="3"/>
  <c r="BL512" i="3"/>
  <c r="BM512" i="3"/>
  <c r="BG513" i="3"/>
  <c r="BH513" i="3"/>
  <c r="BI513" i="3"/>
  <c r="BJ513" i="3"/>
  <c r="BK513" i="3"/>
  <c r="BL513" i="3"/>
  <c r="BM513" i="3"/>
  <c r="BG515" i="3"/>
  <c r="BH515" i="3"/>
  <c r="BI515" i="3"/>
  <c r="BJ515" i="3"/>
  <c r="BK515" i="3"/>
  <c r="BL515" i="3"/>
  <c r="BM515" i="3"/>
  <c r="BG482" i="3"/>
  <c r="BH482" i="3"/>
  <c r="BI482" i="3"/>
  <c r="BJ482" i="3"/>
  <c r="BK482" i="3"/>
  <c r="BL482" i="3"/>
  <c r="BM482" i="3"/>
  <c r="BG483" i="3"/>
  <c r="BH483" i="3"/>
  <c r="BI483" i="3"/>
  <c r="BJ483" i="3"/>
  <c r="BK483" i="3"/>
  <c r="BL483" i="3"/>
  <c r="BM483" i="3"/>
  <c r="BG485" i="3"/>
  <c r="BH485" i="3"/>
  <c r="BI485" i="3"/>
  <c r="BJ485" i="3"/>
  <c r="BK485" i="3"/>
  <c r="BL485" i="3"/>
  <c r="BM485" i="3"/>
  <c r="BG452" i="3"/>
  <c r="BH452" i="3"/>
  <c r="BI452" i="3"/>
  <c r="BJ452" i="3"/>
  <c r="BK452" i="3"/>
  <c r="BL452" i="3"/>
  <c r="BM452" i="3"/>
  <c r="BG453" i="3"/>
  <c r="BH453" i="3"/>
  <c r="BI453" i="3"/>
  <c r="BJ453" i="3"/>
  <c r="BK453" i="3"/>
  <c r="BL453" i="3"/>
  <c r="BM453" i="3"/>
  <c r="BG455" i="3"/>
  <c r="BH455" i="3"/>
  <c r="BI455" i="3"/>
  <c r="BJ455" i="3"/>
  <c r="BK455" i="3"/>
  <c r="BL455" i="3"/>
  <c r="BM455" i="3"/>
  <c r="BG422" i="3"/>
  <c r="BH422" i="3"/>
  <c r="BI422" i="3"/>
  <c r="BJ422" i="3"/>
  <c r="BK422" i="3"/>
  <c r="BL422" i="3"/>
  <c r="BM422" i="3"/>
  <c r="BG423" i="3"/>
  <c r="BH423" i="3"/>
  <c r="BI423" i="3"/>
  <c r="BJ423" i="3"/>
  <c r="BK423" i="3"/>
  <c r="BL423" i="3"/>
  <c r="BM423" i="3"/>
  <c r="BG425" i="3"/>
  <c r="BH425" i="3"/>
  <c r="BI425" i="3"/>
  <c r="BJ425" i="3"/>
  <c r="BK425" i="3"/>
  <c r="BL425" i="3"/>
  <c r="BM425" i="3"/>
  <c r="BG392" i="3"/>
  <c r="BH392" i="3"/>
  <c r="BI392" i="3"/>
  <c r="BJ392" i="3"/>
  <c r="BK392" i="3"/>
  <c r="BL392" i="3"/>
  <c r="BM392" i="3"/>
  <c r="BG393" i="3"/>
  <c r="BH393" i="3"/>
  <c r="BI393" i="3"/>
  <c r="BJ393" i="3"/>
  <c r="BK393" i="3"/>
  <c r="BL393" i="3"/>
  <c r="BM393" i="3"/>
  <c r="BG395" i="3"/>
  <c r="BH395" i="3"/>
  <c r="BI395" i="3"/>
  <c r="BJ395" i="3"/>
  <c r="BK395" i="3"/>
  <c r="BL395" i="3"/>
  <c r="BM395" i="3"/>
  <c r="BG362" i="3"/>
  <c r="BH362" i="3"/>
  <c r="BI362" i="3"/>
  <c r="BJ362" i="3"/>
  <c r="BK362" i="3"/>
  <c r="BL362" i="3"/>
  <c r="BM362" i="3"/>
  <c r="BG363" i="3"/>
  <c r="BH363" i="3"/>
  <c r="BI363" i="3"/>
  <c r="BJ363" i="3"/>
  <c r="BK363" i="3"/>
  <c r="BL363" i="3"/>
  <c r="BM363" i="3"/>
  <c r="BG365" i="3"/>
  <c r="BH365" i="3"/>
  <c r="BI365" i="3"/>
  <c r="BJ365" i="3"/>
  <c r="BK365" i="3"/>
  <c r="BL365" i="3"/>
  <c r="BM365" i="3"/>
  <c r="BG332" i="3"/>
  <c r="BH332" i="3"/>
  <c r="BI332" i="3"/>
  <c r="BJ332" i="3"/>
  <c r="BK332" i="3"/>
  <c r="BL332" i="3"/>
  <c r="BM332" i="3"/>
  <c r="BG333" i="3"/>
  <c r="BH333" i="3"/>
  <c r="BI333" i="3"/>
  <c r="BJ333" i="3"/>
  <c r="BK333" i="3"/>
  <c r="BL333" i="3"/>
  <c r="BM333" i="3"/>
  <c r="BG335" i="3"/>
  <c r="BH335" i="3"/>
  <c r="BI335" i="3"/>
  <c r="BJ335" i="3"/>
  <c r="BK335" i="3"/>
  <c r="BL335" i="3"/>
  <c r="BM335" i="3"/>
  <c r="BG302" i="3"/>
  <c r="BH302" i="3"/>
  <c r="BI302" i="3"/>
  <c r="BJ302" i="3"/>
  <c r="BK302" i="3"/>
  <c r="BL302" i="3"/>
  <c r="BM302" i="3"/>
  <c r="BG303" i="3"/>
  <c r="BH303" i="3"/>
  <c r="BI303" i="3"/>
  <c r="BJ303" i="3"/>
  <c r="BK303" i="3"/>
  <c r="BL303" i="3"/>
  <c r="BM303" i="3"/>
  <c r="BG305" i="3"/>
  <c r="BH305" i="3"/>
  <c r="BI305" i="3"/>
  <c r="BJ305" i="3"/>
  <c r="BK305" i="3"/>
  <c r="BL305" i="3"/>
  <c r="BM305" i="3"/>
  <c r="BG272" i="3"/>
  <c r="BH272" i="3"/>
  <c r="BI272" i="3"/>
  <c r="BJ272" i="3"/>
  <c r="BK272" i="3"/>
  <c r="BL272" i="3"/>
  <c r="BM272" i="3"/>
  <c r="BG273" i="3"/>
  <c r="BH273" i="3"/>
  <c r="BI273" i="3"/>
  <c r="BJ273" i="3"/>
  <c r="BK273" i="3"/>
  <c r="BL273" i="3"/>
  <c r="BM273" i="3"/>
  <c r="BG275" i="3"/>
  <c r="BH275" i="3"/>
  <c r="BI275" i="3"/>
  <c r="BJ275" i="3"/>
  <c r="BK275" i="3"/>
  <c r="BL275" i="3"/>
  <c r="BM275" i="3"/>
  <c r="BG242" i="3"/>
  <c r="BH242" i="3"/>
  <c r="BI242" i="3"/>
  <c r="BJ242" i="3"/>
  <c r="BK242" i="3"/>
  <c r="BL242" i="3"/>
  <c r="BM242" i="3"/>
  <c r="BG243" i="3"/>
  <c r="BH243" i="3"/>
  <c r="BI243" i="3"/>
  <c r="BJ243" i="3"/>
  <c r="BK243" i="3"/>
  <c r="BL243" i="3"/>
  <c r="BM243" i="3"/>
  <c r="BG245" i="3"/>
  <c r="BH245" i="3"/>
  <c r="BI245" i="3"/>
  <c r="BJ245" i="3"/>
  <c r="BK245" i="3"/>
  <c r="BL245" i="3"/>
  <c r="BM245" i="3"/>
  <c r="BG212" i="3"/>
  <c r="BH212" i="3"/>
  <c r="BI212" i="3"/>
  <c r="BJ212" i="3"/>
  <c r="BK212" i="3"/>
  <c r="BL212" i="3"/>
  <c r="BM212" i="3"/>
  <c r="BG213" i="3"/>
  <c r="BH213" i="3"/>
  <c r="BI213" i="3"/>
  <c r="BJ213" i="3"/>
  <c r="BK213" i="3"/>
  <c r="BL213" i="3"/>
  <c r="BM213" i="3"/>
  <c r="BG215" i="3"/>
  <c r="BH215" i="3"/>
  <c r="BI215" i="3"/>
  <c r="BJ215" i="3"/>
  <c r="BK215" i="3"/>
  <c r="BL215" i="3"/>
  <c r="BM215" i="3"/>
  <c r="BG182" i="3"/>
  <c r="BH182" i="3"/>
  <c r="BI182" i="3"/>
  <c r="BJ182" i="3"/>
  <c r="BK182" i="3"/>
  <c r="BL182" i="3"/>
  <c r="BM182" i="3"/>
  <c r="BG183" i="3"/>
  <c r="BH183" i="3"/>
  <c r="BI183" i="3"/>
  <c r="BJ183" i="3"/>
  <c r="BK183" i="3"/>
  <c r="BL183" i="3"/>
  <c r="BM183" i="3"/>
  <c r="BG185" i="3"/>
  <c r="BH185" i="3"/>
  <c r="BI185" i="3"/>
  <c r="BJ185" i="3"/>
  <c r="BK185" i="3"/>
  <c r="BL185" i="3"/>
  <c r="BM185" i="3"/>
  <c r="BG152" i="3"/>
  <c r="BH152" i="3"/>
  <c r="BI152" i="3"/>
  <c r="BJ152" i="3"/>
  <c r="BK152" i="3"/>
  <c r="BL152" i="3"/>
  <c r="BM152" i="3"/>
  <c r="BG153" i="3"/>
  <c r="BH153" i="3"/>
  <c r="BI153" i="3"/>
  <c r="BJ153" i="3"/>
  <c r="BK153" i="3"/>
  <c r="BL153" i="3"/>
  <c r="BM153" i="3"/>
  <c r="BG155" i="3"/>
  <c r="BH155" i="3"/>
  <c r="BI155" i="3"/>
  <c r="BJ155" i="3"/>
  <c r="BK155" i="3"/>
  <c r="BL155" i="3"/>
  <c r="BM155" i="3"/>
  <c r="BG122" i="3"/>
  <c r="BH122" i="3"/>
  <c r="BI122" i="3"/>
  <c r="BJ122" i="3"/>
  <c r="BK122" i="3"/>
  <c r="BL122" i="3"/>
  <c r="BM122" i="3"/>
  <c r="BG123" i="3"/>
  <c r="BH123" i="3"/>
  <c r="BI123" i="3"/>
  <c r="BJ123" i="3"/>
  <c r="BK123" i="3"/>
  <c r="BL123" i="3"/>
  <c r="BM123" i="3"/>
  <c r="BG125" i="3"/>
  <c r="BH125" i="3"/>
  <c r="BI125" i="3"/>
  <c r="BJ125" i="3"/>
  <c r="BK125" i="3"/>
  <c r="BL125" i="3"/>
  <c r="BM125" i="3"/>
  <c r="BG92" i="3"/>
  <c r="BH92" i="3"/>
  <c r="BI92" i="3"/>
  <c r="BJ92" i="3"/>
  <c r="BK92" i="3"/>
  <c r="BL92" i="3"/>
  <c r="BM92" i="3"/>
  <c r="BG93" i="3"/>
  <c r="BH93" i="3"/>
  <c r="BI93" i="3"/>
  <c r="BJ93" i="3"/>
  <c r="BK93" i="3"/>
  <c r="BL93" i="3"/>
  <c r="BM93" i="3"/>
  <c r="BG95" i="3"/>
  <c r="BH95" i="3"/>
  <c r="BI95" i="3"/>
  <c r="BJ95" i="3"/>
  <c r="BK95" i="3"/>
  <c r="BL95" i="3"/>
  <c r="BM95" i="3"/>
  <c r="BG62" i="3"/>
  <c r="BH62" i="3"/>
  <c r="BI62" i="3"/>
  <c r="BJ62" i="3"/>
  <c r="BK62" i="3"/>
  <c r="BL62" i="3"/>
  <c r="BM62" i="3"/>
  <c r="BG63" i="3"/>
  <c r="BH63" i="3"/>
  <c r="BI63" i="3"/>
  <c r="BJ63" i="3"/>
  <c r="BK63" i="3"/>
  <c r="BL63" i="3"/>
  <c r="BM63" i="3"/>
  <c r="BG65" i="3"/>
  <c r="BH65" i="3"/>
  <c r="BI65" i="3"/>
  <c r="BJ65" i="3"/>
  <c r="BK65" i="3"/>
  <c r="BL65" i="3"/>
  <c r="BM65" i="3"/>
  <c r="BG32" i="3"/>
  <c r="BH32" i="3"/>
  <c r="BI32" i="3"/>
  <c r="BJ32" i="3"/>
  <c r="BK32" i="3"/>
  <c r="BL32" i="3"/>
  <c r="BM32" i="3"/>
  <c r="BG33" i="3"/>
  <c r="BH33" i="3"/>
  <c r="BI33" i="3"/>
  <c r="BJ33" i="3"/>
  <c r="BK33" i="3"/>
  <c r="BL33" i="3"/>
  <c r="BM33" i="3"/>
  <c r="BG35" i="3"/>
  <c r="BH35" i="3"/>
  <c r="BI35" i="3"/>
  <c r="BJ35" i="3"/>
  <c r="BK35" i="3"/>
  <c r="BL35" i="3"/>
  <c r="BM35" i="3"/>
  <c r="BG5" i="3"/>
  <c r="BH5" i="3"/>
  <c r="BI5" i="3"/>
  <c r="BJ5" i="3"/>
  <c r="BK5" i="3"/>
  <c r="BL5" i="3"/>
  <c r="BM5" i="3"/>
  <c r="C37" i="6"/>
  <c r="C38" i="6"/>
  <c r="C39" i="6"/>
  <c r="D832" i="3"/>
  <c r="D831" i="3"/>
  <c r="D829" i="3"/>
  <c r="D828" i="3"/>
  <c r="D827" i="3"/>
  <c r="D826" i="3"/>
  <c r="D825" i="3"/>
  <c r="D824" i="3"/>
  <c r="D823" i="3"/>
  <c r="D822" i="3"/>
  <c r="D821" i="3"/>
  <c r="D820" i="3"/>
  <c r="D819" i="3"/>
  <c r="D818" i="3"/>
  <c r="D817" i="3"/>
  <c r="D816" i="3"/>
  <c r="D815" i="3"/>
  <c r="D814" i="3"/>
  <c r="D813" i="3"/>
  <c r="D812" i="3"/>
  <c r="D802" i="3"/>
  <c r="D801" i="3"/>
  <c r="D799" i="3"/>
  <c r="D798" i="3"/>
  <c r="D797" i="3"/>
  <c r="D796" i="3"/>
  <c r="D795" i="3"/>
  <c r="D794" i="3"/>
  <c r="D793" i="3"/>
  <c r="D792" i="3"/>
  <c r="D791" i="3"/>
  <c r="D790" i="3"/>
  <c r="D789" i="3"/>
  <c r="D788" i="3"/>
  <c r="D787" i="3"/>
  <c r="D786" i="3"/>
  <c r="D785" i="3"/>
  <c r="D784" i="3"/>
  <c r="D783" i="3"/>
  <c r="D782" i="3"/>
  <c r="D772" i="3"/>
  <c r="D771" i="3"/>
  <c r="D769" i="3"/>
  <c r="D768" i="3"/>
  <c r="D767" i="3"/>
  <c r="D766" i="3"/>
  <c r="D765" i="3"/>
  <c r="D764" i="3"/>
  <c r="D763" i="3"/>
  <c r="D762" i="3"/>
  <c r="D761" i="3"/>
  <c r="D760" i="3"/>
  <c r="D759" i="3"/>
  <c r="D758" i="3"/>
  <c r="D757" i="3"/>
  <c r="D756" i="3"/>
  <c r="D755" i="3"/>
  <c r="D754" i="3"/>
  <c r="D753" i="3"/>
  <c r="D752" i="3"/>
  <c r="D742" i="3"/>
  <c r="D741" i="3"/>
  <c r="D739" i="3"/>
  <c r="D738" i="3"/>
  <c r="D737" i="3"/>
  <c r="D736" i="3"/>
  <c r="D735" i="3"/>
  <c r="D734" i="3"/>
  <c r="D733" i="3"/>
  <c r="D732" i="3"/>
  <c r="D731" i="3"/>
  <c r="D730" i="3"/>
  <c r="D729" i="3"/>
  <c r="D728" i="3"/>
  <c r="D727" i="3"/>
  <c r="D726" i="3"/>
  <c r="D725" i="3"/>
  <c r="D724" i="3"/>
  <c r="D723" i="3"/>
  <c r="D722" i="3"/>
  <c r="D712" i="3"/>
  <c r="D711" i="3"/>
  <c r="D709" i="3"/>
  <c r="D708" i="3"/>
  <c r="D707" i="3"/>
  <c r="D706" i="3"/>
  <c r="D705" i="3"/>
  <c r="D704" i="3"/>
  <c r="D703" i="3"/>
  <c r="D702" i="3"/>
  <c r="D701" i="3"/>
  <c r="D700" i="3"/>
  <c r="D699" i="3"/>
  <c r="D698" i="3"/>
  <c r="D697" i="3"/>
  <c r="D696" i="3"/>
  <c r="D695" i="3"/>
  <c r="D694" i="3"/>
  <c r="D693" i="3"/>
  <c r="D692" i="3"/>
  <c r="D682" i="3"/>
  <c r="D681" i="3"/>
  <c r="D679" i="3"/>
  <c r="D678" i="3"/>
  <c r="D677" i="3"/>
  <c r="D676" i="3"/>
  <c r="D675" i="3"/>
  <c r="D674" i="3"/>
  <c r="D673" i="3"/>
  <c r="D672" i="3"/>
  <c r="D671" i="3"/>
  <c r="D670" i="3"/>
  <c r="D669" i="3"/>
  <c r="D668" i="3"/>
  <c r="D667" i="3"/>
  <c r="D666" i="3"/>
  <c r="D665" i="3"/>
  <c r="D664" i="3"/>
  <c r="D663" i="3"/>
  <c r="D662" i="3"/>
  <c r="D652" i="3"/>
  <c r="D651" i="3"/>
  <c r="D649" i="3"/>
  <c r="D648" i="3"/>
  <c r="D647" i="3"/>
  <c r="D646" i="3"/>
  <c r="D645" i="3"/>
  <c r="D644" i="3"/>
  <c r="D643" i="3"/>
  <c r="D642" i="3"/>
  <c r="D641" i="3"/>
  <c r="D640" i="3"/>
  <c r="D639" i="3"/>
  <c r="D638" i="3"/>
  <c r="D637" i="3"/>
  <c r="D636" i="3"/>
  <c r="D635" i="3"/>
  <c r="D634" i="3"/>
  <c r="D633" i="3"/>
  <c r="D632" i="3"/>
  <c r="D622" i="3"/>
  <c r="D621" i="3"/>
  <c r="D619" i="3"/>
  <c r="D618" i="3"/>
  <c r="D617" i="3"/>
  <c r="D616" i="3"/>
  <c r="D615" i="3"/>
  <c r="D614" i="3"/>
  <c r="D613" i="3"/>
  <c r="D612" i="3"/>
  <c r="D611" i="3"/>
  <c r="D610" i="3"/>
  <c r="D609" i="3"/>
  <c r="D608" i="3"/>
  <c r="D607" i="3"/>
  <c r="D606" i="3"/>
  <c r="D605" i="3"/>
  <c r="D604" i="3"/>
  <c r="D603" i="3"/>
  <c r="D602" i="3"/>
  <c r="D592" i="3"/>
  <c r="D591" i="3"/>
  <c r="D589" i="3"/>
  <c r="D588" i="3"/>
  <c r="D587" i="3"/>
  <c r="D586" i="3"/>
  <c r="D585" i="3"/>
  <c r="D584" i="3"/>
  <c r="D583" i="3"/>
  <c r="D582" i="3"/>
  <c r="D581" i="3"/>
  <c r="D580" i="3"/>
  <c r="D579" i="3"/>
  <c r="D578" i="3"/>
  <c r="D577" i="3"/>
  <c r="D576" i="3"/>
  <c r="D575" i="3"/>
  <c r="D574" i="3"/>
  <c r="D573" i="3"/>
  <c r="D572" i="3"/>
  <c r="D562" i="3"/>
  <c r="D561" i="3"/>
  <c r="D559" i="3"/>
  <c r="D555" i="3"/>
  <c r="D554" i="3"/>
  <c r="D553" i="3"/>
  <c r="D552" i="3"/>
  <c r="D551" i="3"/>
  <c r="D550" i="3"/>
  <c r="D549" i="3"/>
  <c r="D548" i="3"/>
  <c r="D547" i="3"/>
  <c r="D546" i="3"/>
  <c r="D545" i="3"/>
  <c r="D544" i="3"/>
  <c r="D543" i="3"/>
  <c r="D542" i="3"/>
  <c r="D532" i="3"/>
  <c r="D531" i="3"/>
  <c r="D529" i="3"/>
  <c r="D528" i="3"/>
  <c r="D527" i="3"/>
  <c r="D526" i="3"/>
  <c r="D525" i="3"/>
  <c r="D524" i="3"/>
  <c r="D523" i="3"/>
  <c r="D522" i="3"/>
  <c r="D521" i="3"/>
  <c r="D520" i="3"/>
  <c r="D519" i="3"/>
  <c r="D518" i="3"/>
  <c r="D517" i="3"/>
  <c r="D516" i="3"/>
  <c r="D515" i="3"/>
  <c r="D514" i="3"/>
  <c r="D513" i="3"/>
  <c r="D512" i="3"/>
  <c r="D502" i="3"/>
  <c r="D501" i="3"/>
  <c r="D499" i="3"/>
  <c r="D495" i="3"/>
  <c r="D494" i="3"/>
  <c r="D493" i="3"/>
  <c r="D492" i="3"/>
  <c r="D491" i="3"/>
  <c r="D490" i="3"/>
  <c r="D489" i="3"/>
  <c r="D488" i="3"/>
  <c r="D487" i="3"/>
  <c r="D486" i="3"/>
  <c r="D485" i="3"/>
  <c r="D484" i="3"/>
  <c r="D483" i="3"/>
  <c r="D482" i="3"/>
  <c r="D472" i="3"/>
  <c r="D471" i="3"/>
  <c r="D469" i="3"/>
  <c r="D468" i="3"/>
  <c r="D467" i="3"/>
  <c r="D466" i="3"/>
  <c r="D465" i="3"/>
  <c r="D464" i="3"/>
  <c r="D463" i="3"/>
  <c r="D462" i="3"/>
  <c r="D461" i="3"/>
  <c r="D460" i="3"/>
  <c r="D459" i="3"/>
  <c r="D458" i="3"/>
  <c r="D457" i="3"/>
  <c r="D456" i="3"/>
  <c r="D455" i="3"/>
  <c r="D454" i="3"/>
  <c r="D453" i="3"/>
  <c r="D452" i="3"/>
  <c r="D442" i="3"/>
  <c r="D441" i="3"/>
  <c r="D439" i="3"/>
  <c r="D438" i="3"/>
  <c r="D437" i="3"/>
  <c r="D436" i="3"/>
  <c r="D435" i="3"/>
  <c r="D434" i="3"/>
  <c r="D433" i="3"/>
  <c r="D432" i="3"/>
  <c r="D431" i="3"/>
  <c r="D430" i="3"/>
  <c r="D429" i="3"/>
  <c r="D428" i="3"/>
  <c r="D427" i="3"/>
  <c r="D426" i="3"/>
  <c r="D425" i="3"/>
  <c r="D424" i="3"/>
  <c r="D423" i="3"/>
  <c r="D422" i="3"/>
  <c r="D412" i="3"/>
  <c r="D411" i="3"/>
  <c r="D409" i="3"/>
  <c r="D408" i="3"/>
  <c r="D407" i="3"/>
  <c r="D406" i="3"/>
  <c r="D405" i="3"/>
  <c r="D404" i="3"/>
  <c r="D403" i="3"/>
  <c r="D402" i="3"/>
  <c r="D401" i="3"/>
  <c r="D400" i="3"/>
  <c r="D399" i="3"/>
  <c r="D398" i="3"/>
  <c r="D397" i="3"/>
  <c r="D396" i="3"/>
  <c r="D395" i="3"/>
  <c r="D394" i="3"/>
  <c r="D393" i="3"/>
  <c r="D392" i="3"/>
  <c r="D382" i="3"/>
  <c r="D381" i="3"/>
  <c r="D379" i="3"/>
  <c r="D378" i="3"/>
  <c r="D377" i="3"/>
  <c r="D376" i="3"/>
  <c r="D375" i="3"/>
  <c r="D374" i="3"/>
  <c r="D373" i="3"/>
  <c r="D372" i="3"/>
  <c r="D371" i="3"/>
  <c r="D370" i="3"/>
  <c r="D369" i="3"/>
  <c r="D368" i="3"/>
  <c r="D367" i="3"/>
  <c r="D366" i="3"/>
  <c r="D365" i="3"/>
  <c r="D364" i="3"/>
  <c r="D363" i="3"/>
  <c r="D362" i="3"/>
  <c r="D352" i="3"/>
  <c r="D351" i="3"/>
  <c r="D349" i="3"/>
  <c r="D348" i="3"/>
  <c r="D347" i="3"/>
  <c r="D346" i="3"/>
  <c r="D345" i="3"/>
  <c r="D344" i="3"/>
  <c r="D343" i="3"/>
  <c r="D342" i="3"/>
  <c r="D341" i="3"/>
  <c r="D340" i="3"/>
  <c r="D339" i="3"/>
  <c r="D338" i="3"/>
  <c r="D337" i="3"/>
  <c r="D336" i="3"/>
  <c r="D335" i="3"/>
  <c r="D334" i="3"/>
  <c r="D333" i="3"/>
  <c r="D332" i="3"/>
  <c r="D322" i="3"/>
  <c r="D321" i="3"/>
  <c r="D319" i="3"/>
  <c r="D318" i="3"/>
  <c r="D317" i="3"/>
  <c r="D316" i="3"/>
  <c r="D315" i="3"/>
  <c r="D314" i="3"/>
  <c r="D313" i="3"/>
  <c r="D312" i="3"/>
  <c r="D311" i="3"/>
  <c r="D310" i="3"/>
  <c r="D309" i="3"/>
  <c r="D308" i="3"/>
  <c r="D307" i="3"/>
  <c r="D306" i="3"/>
  <c r="D305" i="3"/>
  <c r="D304" i="3"/>
  <c r="D303" i="3"/>
  <c r="D302" i="3"/>
  <c r="D292" i="3"/>
  <c r="D291" i="3"/>
  <c r="D289" i="3"/>
  <c r="D288" i="3"/>
  <c r="D287" i="3"/>
  <c r="D286" i="3"/>
  <c r="D285" i="3"/>
  <c r="D284" i="3"/>
  <c r="D283" i="3"/>
  <c r="D282" i="3"/>
  <c r="D281" i="3"/>
  <c r="D280" i="3"/>
  <c r="D279" i="3"/>
  <c r="D278" i="3"/>
  <c r="D277" i="3"/>
  <c r="D276" i="3"/>
  <c r="D275" i="3"/>
  <c r="D274" i="3"/>
  <c r="D273" i="3"/>
  <c r="D272" i="3"/>
  <c r="D262" i="3"/>
  <c r="D261" i="3"/>
  <c r="D259" i="3"/>
  <c r="D258" i="3"/>
  <c r="D257" i="3"/>
  <c r="D256" i="3"/>
  <c r="D255" i="3"/>
  <c r="D254" i="3"/>
  <c r="D253" i="3"/>
  <c r="D252" i="3"/>
  <c r="D251" i="3"/>
  <c r="D250" i="3"/>
  <c r="D249" i="3"/>
  <c r="D248" i="3"/>
  <c r="D247" i="3"/>
  <c r="D246" i="3"/>
  <c r="D245" i="3"/>
  <c r="D244" i="3"/>
  <c r="D243" i="3"/>
  <c r="D242" i="3"/>
  <c r="D232" i="3"/>
  <c r="D231" i="3"/>
  <c r="D229" i="3"/>
  <c r="D225" i="3"/>
  <c r="D224" i="3"/>
  <c r="D223" i="3"/>
  <c r="D222" i="3"/>
  <c r="J222" i="3" s="1"/>
  <c r="D221" i="3"/>
  <c r="D220" i="3"/>
  <c r="D219" i="3"/>
  <c r="D218" i="3"/>
  <c r="D217" i="3"/>
  <c r="D216" i="3"/>
  <c r="D215" i="3"/>
  <c r="D214" i="3"/>
  <c r="D213" i="3"/>
  <c r="D212" i="3"/>
  <c r="D202" i="3"/>
  <c r="D201" i="3"/>
  <c r="D199" i="3"/>
  <c r="D195" i="3"/>
  <c r="D194" i="3"/>
  <c r="D193" i="3"/>
  <c r="D192" i="3"/>
  <c r="D191" i="3"/>
  <c r="D190" i="3"/>
  <c r="D189" i="3"/>
  <c r="D188" i="3"/>
  <c r="D187" i="3"/>
  <c r="D186" i="3"/>
  <c r="D185" i="3"/>
  <c r="D184" i="3"/>
  <c r="D183" i="3"/>
  <c r="D182" i="3"/>
  <c r="D172" i="3"/>
  <c r="D171" i="3"/>
  <c r="D169" i="3"/>
  <c r="D168" i="3"/>
  <c r="D167" i="3"/>
  <c r="D166" i="3"/>
  <c r="D165" i="3"/>
  <c r="D164" i="3"/>
  <c r="D163" i="3"/>
  <c r="D162" i="3"/>
  <c r="D161" i="3"/>
  <c r="D160" i="3"/>
  <c r="D159" i="3"/>
  <c r="D158" i="3"/>
  <c r="D157" i="3"/>
  <c r="D156" i="3"/>
  <c r="D155" i="3"/>
  <c r="D154" i="3"/>
  <c r="D153" i="3"/>
  <c r="D152" i="3"/>
  <c r="D142" i="3"/>
  <c r="D141" i="3"/>
  <c r="D139" i="3"/>
  <c r="D138" i="3"/>
  <c r="D137" i="3"/>
  <c r="D136" i="3"/>
  <c r="D135" i="3"/>
  <c r="D134" i="3"/>
  <c r="D133" i="3"/>
  <c r="D132" i="3"/>
  <c r="D131" i="3"/>
  <c r="D130" i="3"/>
  <c r="D129" i="3"/>
  <c r="D128" i="3"/>
  <c r="D127" i="3"/>
  <c r="D126" i="3"/>
  <c r="D125" i="3"/>
  <c r="D124" i="3"/>
  <c r="D123" i="3"/>
  <c r="D122" i="3"/>
  <c r="D112" i="3"/>
  <c r="D111" i="3"/>
  <c r="D109" i="3"/>
  <c r="D105" i="3"/>
  <c r="D104" i="3"/>
  <c r="D103" i="3"/>
  <c r="D102" i="3"/>
  <c r="D101" i="3"/>
  <c r="D100" i="3"/>
  <c r="D99" i="3"/>
  <c r="D98" i="3"/>
  <c r="D97" i="3"/>
  <c r="D96" i="3"/>
  <c r="D95" i="3"/>
  <c r="D94" i="3"/>
  <c r="D93" i="3"/>
  <c r="D92" i="3"/>
  <c r="D82" i="3"/>
  <c r="D81" i="3"/>
  <c r="D79" i="3"/>
  <c r="D75" i="3"/>
  <c r="D74" i="3"/>
  <c r="D73" i="3"/>
  <c r="D72" i="3"/>
  <c r="D71" i="3"/>
  <c r="D70" i="3"/>
  <c r="D69" i="3"/>
  <c r="D68" i="3"/>
  <c r="D67" i="3"/>
  <c r="D66" i="3"/>
  <c r="D65" i="3"/>
  <c r="D64" i="3"/>
  <c r="D63" i="3"/>
  <c r="D62" i="3"/>
  <c r="D52" i="3"/>
  <c r="D51" i="3"/>
  <c r="D49" i="3"/>
  <c r="D47" i="3"/>
  <c r="D46" i="3"/>
  <c r="D45" i="3"/>
  <c r="D44" i="3"/>
  <c r="D43" i="3"/>
  <c r="D42" i="3"/>
  <c r="D41" i="3"/>
  <c r="D40" i="3"/>
  <c r="D39" i="3"/>
  <c r="D38" i="3"/>
  <c r="D37" i="3"/>
  <c r="D36" i="3"/>
  <c r="D35" i="3"/>
  <c r="D34" i="3"/>
  <c r="D33" i="3"/>
  <c r="D32" i="3"/>
  <c r="D22" i="3"/>
  <c r="D21" i="3"/>
  <c r="D19" i="3"/>
  <c r="D18" i="3"/>
  <c r="D17" i="3"/>
  <c r="D16" i="3"/>
  <c r="D15" i="3"/>
  <c r="D14" i="3"/>
  <c r="D13" i="3"/>
  <c r="D12" i="3"/>
  <c r="D11" i="3"/>
  <c r="D10" i="3"/>
  <c r="D9" i="3"/>
  <c r="D8" i="3"/>
  <c r="D6" i="3"/>
  <c r="D5" i="3"/>
  <c r="D4" i="3"/>
  <c r="D3" i="3"/>
  <c r="D2" i="3"/>
  <c r="F97" i="3"/>
  <c r="F187" i="3"/>
  <c r="F217" i="3"/>
  <c r="F487" i="3"/>
  <c r="F547" i="3"/>
  <c r="F101" i="3"/>
  <c r="F191" i="3"/>
  <c r="F221" i="3"/>
  <c r="F491" i="3"/>
  <c r="F551" i="3"/>
  <c r="F103" i="3"/>
  <c r="F193" i="3"/>
  <c r="F223" i="3"/>
  <c r="F493" i="3"/>
  <c r="F553" i="3"/>
  <c r="F105" i="3"/>
  <c r="F195" i="3"/>
  <c r="F225" i="3"/>
  <c r="F495" i="3"/>
  <c r="F555" i="3"/>
  <c r="F71" i="3"/>
  <c r="F73" i="3"/>
  <c r="F75" i="3"/>
  <c r="F67" i="3"/>
  <c r="C35" i="6"/>
  <c r="F832" i="3"/>
  <c r="G832" i="3"/>
  <c r="I832" i="3"/>
  <c r="H832" i="3"/>
  <c r="E832" i="3"/>
  <c r="F831" i="3"/>
  <c r="G831" i="3"/>
  <c r="I831" i="3"/>
  <c r="H831" i="3"/>
  <c r="E831" i="3"/>
  <c r="F829" i="3"/>
  <c r="G829" i="3"/>
  <c r="I829" i="3"/>
  <c r="H829" i="3"/>
  <c r="E829" i="3"/>
  <c r="F828" i="3"/>
  <c r="G828" i="3"/>
  <c r="I828" i="3"/>
  <c r="H828" i="3"/>
  <c r="E828" i="3"/>
  <c r="F827" i="3"/>
  <c r="G827" i="3"/>
  <c r="I827" i="3"/>
  <c r="H827" i="3"/>
  <c r="E827" i="3"/>
  <c r="F826" i="3"/>
  <c r="G826" i="3"/>
  <c r="I826" i="3"/>
  <c r="H826" i="3"/>
  <c r="E826" i="3"/>
  <c r="F825" i="3"/>
  <c r="G825" i="3"/>
  <c r="I825" i="3"/>
  <c r="H825" i="3"/>
  <c r="E825" i="3"/>
  <c r="F824" i="3"/>
  <c r="G824" i="3"/>
  <c r="I824" i="3"/>
  <c r="H824" i="3"/>
  <c r="E824" i="3"/>
  <c r="F823" i="3"/>
  <c r="G823" i="3"/>
  <c r="I823" i="3"/>
  <c r="H823" i="3"/>
  <c r="E823" i="3"/>
  <c r="F822" i="3"/>
  <c r="G822" i="3"/>
  <c r="I822" i="3"/>
  <c r="H822" i="3"/>
  <c r="E822" i="3"/>
  <c r="F821" i="3"/>
  <c r="G821" i="3"/>
  <c r="I821" i="3"/>
  <c r="H821" i="3"/>
  <c r="E821" i="3"/>
  <c r="F820" i="3"/>
  <c r="G820" i="3"/>
  <c r="I820" i="3"/>
  <c r="H820" i="3"/>
  <c r="E820" i="3"/>
  <c r="F819" i="3"/>
  <c r="G819" i="3"/>
  <c r="I819" i="3"/>
  <c r="H819" i="3"/>
  <c r="E819" i="3"/>
  <c r="F818" i="3"/>
  <c r="G818" i="3"/>
  <c r="I818" i="3"/>
  <c r="H818" i="3"/>
  <c r="E818" i="3"/>
  <c r="F817" i="3"/>
  <c r="G817" i="3"/>
  <c r="I817" i="3"/>
  <c r="H817" i="3"/>
  <c r="E817" i="3"/>
  <c r="BF815" i="3"/>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BF813"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BF812"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AA812" i="3"/>
  <c r="F802" i="3"/>
  <c r="G802" i="3"/>
  <c r="I802" i="3"/>
  <c r="H802" i="3"/>
  <c r="E802" i="3"/>
  <c r="F801" i="3"/>
  <c r="G801" i="3"/>
  <c r="I801" i="3"/>
  <c r="H801" i="3"/>
  <c r="E801" i="3"/>
  <c r="F799" i="3"/>
  <c r="G799" i="3"/>
  <c r="I799" i="3"/>
  <c r="H799" i="3"/>
  <c r="E799" i="3"/>
  <c r="F798" i="3"/>
  <c r="G798" i="3"/>
  <c r="I798" i="3"/>
  <c r="H798" i="3"/>
  <c r="E798" i="3"/>
  <c r="F797" i="3"/>
  <c r="G797" i="3"/>
  <c r="I797" i="3"/>
  <c r="H797" i="3"/>
  <c r="E797" i="3"/>
  <c r="F796" i="3"/>
  <c r="G796" i="3"/>
  <c r="I796" i="3"/>
  <c r="H796" i="3"/>
  <c r="E796" i="3"/>
  <c r="F795" i="3"/>
  <c r="G795" i="3"/>
  <c r="I795" i="3"/>
  <c r="H795" i="3"/>
  <c r="E795" i="3"/>
  <c r="F794" i="3"/>
  <c r="G794" i="3"/>
  <c r="I794" i="3"/>
  <c r="H794" i="3"/>
  <c r="E794" i="3"/>
  <c r="F793" i="3"/>
  <c r="G793" i="3"/>
  <c r="I793" i="3"/>
  <c r="H793" i="3"/>
  <c r="E793" i="3"/>
  <c r="F792" i="3"/>
  <c r="G792" i="3"/>
  <c r="I792" i="3"/>
  <c r="H792" i="3"/>
  <c r="E792" i="3"/>
  <c r="F791" i="3"/>
  <c r="G791" i="3"/>
  <c r="I791" i="3"/>
  <c r="H791" i="3"/>
  <c r="E791" i="3"/>
  <c r="F790" i="3"/>
  <c r="G790" i="3"/>
  <c r="I790" i="3"/>
  <c r="H790" i="3"/>
  <c r="E790" i="3"/>
  <c r="F789" i="3"/>
  <c r="G789" i="3"/>
  <c r="I789" i="3"/>
  <c r="H789" i="3"/>
  <c r="E789" i="3"/>
  <c r="F788" i="3"/>
  <c r="G788" i="3"/>
  <c r="I788" i="3"/>
  <c r="H788" i="3"/>
  <c r="E788" i="3"/>
  <c r="F787" i="3"/>
  <c r="G787" i="3"/>
  <c r="I787" i="3"/>
  <c r="H787" i="3"/>
  <c r="E787" i="3"/>
  <c r="BF785"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BF783"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BF782"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AA782" i="3"/>
  <c r="F772" i="3"/>
  <c r="G772" i="3"/>
  <c r="I772" i="3"/>
  <c r="H772" i="3"/>
  <c r="E772" i="3"/>
  <c r="F771" i="3"/>
  <c r="G771" i="3"/>
  <c r="I771" i="3"/>
  <c r="H771" i="3"/>
  <c r="E771" i="3"/>
  <c r="F769" i="3"/>
  <c r="G769" i="3"/>
  <c r="I769" i="3"/>
  <c r="H769" i="3"/>
  <c r="E769" i="3"/>
  <c r="F768" i="3"/>
  <c r="G768" i="3"/>
  <c r="I768" i="3"/>
  <c r="H768" i="3"/>
  <c r="E768" i="3"/>
  <c r="F767" i="3"/>
  <c r="G767" i="3"/>
  <c r="I767" i="3"/>
  <c r="H767" i="3"/>
  <c r="E767" i="3"/>
  <c r="F766" i="3"/>
  <c r="G766" i="3"/>
  <c r="I766" i="3"/>
  <c r="H766" i="3"/>
  <c r="E766" i="3"/>
  <c r="F765" i="3"/>
  <c r="G765" i="3"/>
  <c r="I765" i="3"/>
  <c r="H765" i="3"/>
  <c r="E765" i="3"/>
  <c r="F764" i="3"/>
  <c r="G764" i="3"/>
  <c r="I764" i="3"/>
  <c r="H764" i="3"/>
  <c r="E764" i="3"/>
  <c r="F763" i="3"/>
  <c r="G763" i="3"/>
  <c r="I763" i="3"/>
  <c r="H763" i="3"/>
  <c r="E763" i="3"/>
  <c r="F762" i="3"/>
  <c r="G762" i="3"/>
  <c r="I762" i="3"/>
  <c r="H762" i="3"/>
  <c r="E762" i="3"/>
  <c r="F761" i="3"/>
  <c r="G761" i="3"/>
  <c r="I761" i="3"/>
  <c r="H761" i="3"/>
  <c r="E761" i="3"/>
  <c r="F760" i="3"/>
  <c r="G760" i="3"/>
  <c r="I760" i="3"/>
  <c r="H760" i="3"/>
  <c r="E760" i="3"/>
  <c r="F759" i="3"/>
  <c r="G759" i="3"/>
  <c r="I759" i="3"/>
  <c r="H759" i="3"/>
  <c r="E759" i="3"/>
  <c r="F758" i="3"/>
  <c r="G758" i="3"/>
  <c r="I758" i="3"/>
  <c r="H758" i="3"/>
  <c r="E758" i="3"/>
  <c r="F757" i="3"/>
  <c r="G757" i="3"/>
  <c r="I757" i="3"/>
  <c r="H757" i="3"/>
  <c r="E757" i="3"/>
  <c r="BF755"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BF753"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BF752"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AA752" i="3"/>
  <c r="F742" i="3"/>
  <c r="G742" i="3"/>
  <c r="I742" i="3"/>
  <c r="H742" i="3"/>
  <c r="E742" i="3"/>
  <c r="F741" i="3"/>
  <c r="G741" i="3"/>
  <c r="I741" i="3"/>
  <c r="H741" i="3"/>
  <c r="E741" i="3"/>
  <c r="F739" i="3"/>
  <c r="G739" i="3"/>
  <c r="I739" i="3"/>
  <c r="H739" i="3"/>
  <c r="E739" i="3"/>
  <c r="F738" i="3"/>
  <c r="G738" i="3"/>
  <c r="I738" i="3"/>
  <c r="H738" i="3"/>
  <c r="E738" i="3"/>
  <c r="F737" i="3"/>
  <c r="G737" i="3"/>
  <c r="I737" i="3"/>
  <c r="H737" i="3"/>
  <c r="E737" i="3"/>
  <c r="F736" i="3"/>
  <c r="G736" i="3"/>
  <c r="I736" i="3"/>
  <c r="H736" i="3"/>
  <c r="E736" i="3"/>
  <c r="F735" i="3"/>
  <c r="G735" i="3"/>
  <c r="I735" i="3"/>
  <c r="H735" i="3"/>
  <c r="E735" i="3"/>
  <c r="F734" i="3"/>
  <c r="G734" i="3"/>
  <c r="I734" i="3"/>
  <c r="H734" i="3"/>
  <c r="E734" i="3"/>
  <c r="F733" i="3"/>
  <c r="G733" i="3"/>
  <c r="I733" i="3"/>
  <c r="H733" i="3"/>
  <c r="E733" i="3"/>
  <c r="F732" i="3"/>
  <c r="G732" i="3"/>
  <c r="I732" i="3"/>
  <c r="H732" i="3"/>
  <c r="E732" i="3"/>
  <c r="F731" i="3"/>
  <c r="G731" i="3"/>
  <c r="I731" i="3"/>
  <c r="H731" i="3"/>
  <c r="E731" i="3"/>
  <c r="F730" i="3"/>
  <c r="G730" i="3"/>
  <c r="I730" i="3"/>
  <c r="H730" i="3"/>
  <c r="E730" i="3"/>
  <c r="F729" i="3"/>
  <c r="G729" i="3"/>
  <c r="I729" i="3"/>
  <c r="H729" i="3"/>
  <c r="E729" i="3"/>
  <c r="F728" i="3"/>
  <c r="G728" i="3"/>
  <c r="I728" i="3"/>
  <c r="H728" i="3"/>
  <c r="E728" i="3"/>
  <c r="F727" i="3"/>
  <c r="G727" i="3"/>
  <c r="I727" i="3"/>
  <c r="H727" i="3"/>
  <c r="E727"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BF723"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BF722"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AA722" i="3"/>
  <c r="F712" i="3"/>
  <c r="G712" i="3"/>
  <c r="I712" i="3"/>
  <c r="H712" i="3"/>
  <c r="E712" i="3"/>
  <c r="F711" i="3"/>
  <c r="G711" i="3"/>
  <c r="I711" i="3"/>
  <c r="H711" i="3"/>
  <c r="E711" i="3"/>
  <c r="F709" i="3"/>
  <c r="G709" i="3"/>
  <c r="I709" i="3"/>
  <c r="H709" i="3"/>
  <c r="E709" i="3"/>
  <c r="F708" i="3"/>
  <c r="G708" i="3"/>
  <c r="I708" i="3"/>
  <c r="H708" i="3"/>
  <c r="E708" i="3"/>
  <c r="F707" i="3"/>
  <c r="G707" i="3"/>
  <c r="I707" i="3"/>
  <c r="H707" i="3"/>
  <c r="E707" i="3"/>
  <c r="F706" i="3"/>
  <c r="G706" i="3"/>
  <c r="I706" i="3"/>
  <c r="H706" i="3"/>
  <c r="E706" i="3"/>
  <c r="F705" i="3"/>
  <c r="G705" i="3"/>
  <c r="I705" i="3"/>
  <c r="H705" i="3"/>
  <c r="E705" i="3"/>
  <c r="F704" i="3"/>
  <c r="G704" i="3"/>
  <c r="I704" i="3"/>
  <c r="H704" i="3"/>
  <c r="E704" i="3"/>
  <c r="F703" i="3"/>
  <c r="G703" i="3"/>
  <c r="I703" i="3"/>
  <c r="H703" i="3"/>
  <c r="E703" i="3"/>
  <c r="F702" i="3"/>
  <c r="G702" i="3"/>
  <c r="I702" i="3"/>
  <c r="H702" i="3"/>
  <c r="E702" i="3"/>
  <c r="F701" i="3"/>
  <c r="G701" i="3"/>
  <c r="I701" i="3"/>
  <c r="H701" i="3"/>
  <c r="E701" i="3"/>
  <c r="F700" i="3"/>
  <c r="G700" i="3"/>
  <c r="I700" i="3"/>
  <c r="H700" i="3"/>
  <c r="E700" i="3"/>
  <c r="F699" i="3"/>
  <c r="G699" i="3"/>
  <c r="I699" i="3"/>
  <c r="H699" i="3"/>
  <c r="E699" i="3"/>
  <c r="F698" i="3"/>
  <c r="G698" i="3"/>
  <c r="I698" i="3"/>
  <c r="H698" i="3"/>
  <c r="E698" i="3"/>
  <c r="F697" i="3"/>
  <c r="G697" i="3"/>
  <c r="I697" i="3"/>
  <c r="H697" i="3"/>
  <c r="E697" i="3"/>
  <c r="BF695" i="3"/>
  <c r="BE695"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AA695" i="3"/>
  <c r="BF693"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AA693" i="3"/>
  <c r="BF692"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AA692" i="3"/>
  <c r="F682" i="3"/>
  <c r="G682" i="3"/>
  <c r="I682" i="3"/>
  <c r="H682" i="3"/>
  <c r="E682" i="3"/>
  <c r="F681" i="3"/>
  <c r="G681" i="3"/>
  <c r="I681" i="3"/>
  <c r="H681" i="3"/>
  <c r="E681" i="3"/>
  <c r="F679" i="3"/>
  <c r="G679" i="3"/>
  <c r="I679" i="3"/>
  <c r="H679" i="3"/>
  <c r="E679" i="3"/>
  <c r="F678" i="3"/>
  <c r="G678" i="3"/>
  <c r="I678" i="3"/>
  <c r="H678" i="3"/>
  <c r="E678" i="3"/>
  <c r="F677" i="3"/>
  <c r="G677" i="3"/>
  <c r="I677" i="3"/>
  <c r="H677" i="3"/>
  <c r="E677" i="3"/>
  <c r="F676" i="3"/>
  <c r="G676" i="3"/>
  <c r="I676" i="3"/>
  <c r="H676" i="3"/>
  <c r="E676" i="3"/>
  <c r="F675" i="3"/>
  <c r="G675" i="3"/>
  <c r="I675" i="3"/>
  <c r="H675" i="3"/>
  <c r="E675" i="3"/>
  <c r="F674" i="3"/>
  <c r="G674" i="3"/>
  <c r="I674" i="3"/>
  <c r="H674" i="3"/>
  <c r="E674" i="3"/>
  <c r="F673" i="3"/>
  <c r="G673" i="3"/>
  <c r="I673" i="3"/>
  <c r="H673" i="3"/>
  <c r="E673" i="3"/>
  <c r="F672" i="3"/>
  <c r="G672" i="3"/>
  <c r="I672" i="3"/>
  <c r="H672" i="3"/>
  <c r="E672" i="3"/>
  <c r="F671" i="3"/>
  <c r="G671" i="3"/>
  <c r="I671" i="3"/>
  <c r="H671" i="3"/>
  <c r="E671" i="3"/>
  <c r="F670" i="3"/>
  <c r="G670" i="3"/>
  <c r="I670" i="3"/>
  <c r="H670" i="3"/>
  <c r="E670" i="3"/>
  <c r="F669" i="3"/>
  <c r="G669" i="3"/>
  <c r="I669" i="3"/>
  <c r="H669" i="3"/>
  <c r="E669" i="3"/>
  <c r="F668" i="3"/>
  <c r="G668" i="3"/>
  <c r="I668" i="3"/>
  <c r="H668" i="3"/>
  <c r="E668" i="3"/>
  <c r="F667" i="3"/>
  <c r="G667" i="3"/>
  <c r="I667" i="3"/>
  <c r="H667" i="3"/>
  <c r="E667" i="3"/>
  <c r="BF665"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BF663"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BF662"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AA662" i="3"/>
  <c r="F652" i="3"/>
  <c r="G652" i="3"/>
  <c r="I652" i="3"/>
  <c r="H652" i="3"/>
  <c r="E652" i="3"/>
  <c r="F651" i="3"/>
  <c r="G651" i="3"/>
  <c r="I651" i="3"/>
  <c r="H651" i="3"/>
  <c r="E651" i="3"/>
  <c r="F649" i="3"/>
  <c r="G649" i="3"/>
  <c r="I649" i="3"/>
  <c r="H649" i="3"/>
  <c r="E649" i="3"/>
  <c r="F648" i="3"/>
  <c r="G648" i="3"/>
  <c r="I648" i="3"/>
  <c r="H648" i="3"/>
  <c r="E648" i="3"/>
  <c r="F647" i="3"/>
  <c r="J647" i="3" s="1"/>
  <c r="G647" i="3"/>
  <c r="I647" i="3"/>
  <c r="H647" i="3"/>
  <c r="E647" i="3"/>
  <c r="F646" i="3"/>
  <c r="G646" i="3"/>
  <c r="I646" i="3"/>
  <c r="H646" i="3"/>
  <c r="E646" i="3"/>
  <c r="F645" i="3"/>
  <c r="G645" i="3"/>
  <c r="I645" i="3"/>
  <c r="H645" i="3"/>
  <c r="E645" i="3"/>
  <c r="F644" i="3"/>
  <c r="G644" i="3"/>
  <c r="I644" i="3"/>
  <c r="H644" i="3"/>
  <c r="E644" i="3"/>
  <c r="F643" i="3"/>
  <c r="G643" i="3"/>
  <c r="I643" i="3"/>
  <c r="H643" i="3"/>
  <c r="E643" i="3"/>
  <c r="F642" i="3"/>
  <c r="G642" i="3"/>
  <c r="I642" i="3"/>
  <c r="H642" i="3"/>
  <c r="E642" i="3"/>
  <c r="F641" i="3"/>
  <c r="G641" i="3"/>
  <c r="I641" i="3"/>
  <c r="H641" i="3"/>
  <c r="E641" i="3"/>
  <c r="F640" i="3"/>
  <c r="G640" i="3"/>
  <c r="I640" i="3"/>
  <c r="H640" i="3"/>
  <c r="E640" i="3"/>
  <c r="F639" i="3"/>
  <c r="J639" i="3" s="1"/>
  <c r="G639" i="3"/>
  <c r="I639" i="3"/>
  <c r="H639" i="3"/>
  <c r="E639" i="3"/>
  <c r="F638" i="3"/>
  <c r="G638" i="3"/>
  <c r="I638" i="3"/>
  <c r="H638" i="3"/>
  <c r="E638" i="3"/>
  <c r="F637" i="3"/>
  <c r="G637" i="3"/>
  <c r="I637" i="3"/>
  <c r="H637" i="3"/>
  <c r="E637" i="3"/>
  <c r="BF635"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BF633"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BF632"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AA632" i="3"/>
  <c r="F622" i="3"/>
  <c r="J622" i="3" s="1"/>
  <c r="G622" i="3"/>
  <c r="I622" i="3"/>
  <c r="H622" i="3"/>
  <c r="E622" i="3"/>
  <c r="F621" i="3"/>
  <c r="G621" i="3"/>
  <c r="I621" i="3"/>
  <c r="H621" i="3"/>
  <c r="E621" i="3"/>
  <c r="F619" i="3"/>
  <c r="G619" i="3"/>
  <c r="I619" i="3"/>
  <c r="H619" i="3"/>
  <c r="E619" i="3"/>
  <c r="F618" i="3"/>
  <c r="G618" i="3"/>
  <c r="I618" i="3"/>
  <c r="H618" i="3"/>
  <c r="E618" i="3"/>
  <c r="F617" i="3"/>
  <c r="G617" i="3"/>
  <c r="I617" i="3"/>
  <c r="H617" i="3"/>
  <c r="E617" i="3"/>
  <c r="F616" i="3"/>
  <c r="G616" i="3"/>
  <c r="I616" i="3"/>
  <c r="H616" i="3"/>
  <c r="E616" i="3"/>
  <c r="F615" i="3"/>
  <c r="G615" i="3"/>
  <c r="I615" i="3"/>
  <c r="H615" i="3"/>
  <c r="E615" i="3"/>
  <c r="F614" i="3"/>
  <c r="G614" i="3"/>
  <c r="I614" i="3"/>
  <c r="H614" i="3"/>
  <c r="E614" i="3"/>
  <c r="F613" i="3"/>
  <c r="G613" i="3"/>
  <c r="I613" i="3"/>
  <c r="H613" i="3"/>
  <c r="E613" i="3"/>
  <c r="F612" i="3"/>
  <c r="G612" i="3"/>
  <c r="I612" i="3"/>
  <c r="H612" i="3"/>
  <c r="E612" i="3"/>
  <c r="F611" i="3"/>
  <c r="J611" i="3" s="1"/>
  <c r="G611" i="3"/>
  <c r="I611" i="3"/>
  <c r="H611" i="3"/>
  <c r="E611" i="3"/>
  <c r="F610" i="3"/>
  <c r="G610" i="3"/>
  <c r="I610" i="3"/>
  <c r="H610" i="3"/>
  <c r="E610" i="3"/>
  <c r="F609" i="3"/>
  <c r="G609" i="3"/>
  <c r="I609" i="3"/>
  <c r="H609" i="3"/>
  <c r="E609" i="3"/>
  <c r="F608" i="3"/>
  <c r="G608" i="3"/>
  <c r="I608" i="3"/>
  <c r="H608" i="3"/>
  <c r="E608" i="3"/>
  <c r="F607" i="3"/>
  <c r="J607" i="3" s="1"/>
  <c r="G607" i="3"/>
  <c r="I607" i="3"/>
  <c r="H607" i="3"/>
  <c r="E607" i="3"/>
  <c r="BF605"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BF603"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BF602"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AA602" i="3"/>
  <c r="F592" i="3"/>
  <c r="G592" i="3"/>
  <c r="I592" i="3"/>
  <c r="H592" i="3"/>
  <c r="E592" i="3"/>
  <c r="F591" i="3"/>
  <c r="G591" i="3"/>
  <c r="I591" i="3"/>
  <c r="H591" i="3"/>
  <c r="E591" i="3"/>
  <c r="F589" i="3"/>
  <c r="G589" i="3"/>
  <c r="I589" i="3"/>
  <c r="H589" i="3"/>
  <c r="E589" i="3"/>
  <c r="F588" i="3"/>
  <c r="G588" i="3"/>
  <c r="I588" i="3"/>
  <c r="H588" i="3"/>
  <c r="E588" i="3"/>
  <c r="F587" i="3"/>
  <c r="G587" i="3"/>
  <c r="I587" i="3"/>
  <c r="H587" i="3"/>
  <c r="E587" i="3"/>
  <c r="F586" i="3"/>
  <c r="G586" i="3"/>
  <c r="I586" i="3"/>
  <c r="H586" i="3"/>
  <c r="E586" i="3"/>
  <c r="F585" i="3"/>
  <c r="G585" i="3"/>
  <c r="I585" i="3"/>
  <c r="H585" i="3"/>
  <c r="E585" i="3"/>
  <c r="F584" i="3"/>
  <c r="G584" i="3"/>
  <c r="I584" i="3"/>
  <c r="H584" i="3"/>
  <c r="E584" i="3"/>
  <c r="F583" i="3"/>
  <c r="G583" i="3"/>
  <c r="I583" i="3"/>
  <c r="H583" i="3"/>
  <c r="E583" i="3"/>
  <c r="F582" i="3"/>
  <c r="G582" i="3"/>
  <c r="I582" i="3"/>
  <c r="H582" i="3"/>
  <c r="E582" i="3"/>
  <c r="F581" i="3"/>
  <c r="G581" i="3"/>
  <c r="I581" i="3"/>
  <c r="H581" i="3"/>
  <c r="E581" i="3"/>
  <c r="F580" i="3"/>
  <c r="G580" i="3"/>
  <c r="I580" i="3"/>
  <c r="H580" i="3"/>
  <c r="E580" i="3"/>
  <c r="F579" i="3"/>
  <c r="G579" i="3"/>
  <c r="I579" i="3"/>
  <c r="H579" i="3"/>
  <c r="E579" i="3"/>
  <c r="F578" i="3"/>
  <c r="G578" i="3"/>
  <c r="I578" i="3"/>
  <c r="H578" i="3"/>
  <c r="E578" i="3"/>
  <c r="F577" i="3"/>
  <c r="G577" i="3"/>
  <c r="I577" i="3"/>
  <c r="H577" i="3"/>
  <c r="E577" i="3"/>
  <c r="BF575"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BF573"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BF572"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F562" i="3"/>
  <c r="G562" i="3"/>
  <c r="I562" i="3"/>
  <c r="H562" i="3"/>
  <c r="E562" i="3"/>
  <c r="F561" i="3"/>
  <c r="G561" i="3"/>
  <c r="I561" i="3"/>
  <c r="H561" i="3"/>
  <c r="E561" i="3"/>
  <c r="F559" i="3"/>
  <c r="G559" i="3"/>
  <c r="I559" i="3"/>
  <c r="H559" i="3"/>
  <c r="E559" i="3"/>
  <c r="G558" i="3"/>
  <c r="I558" i="3"/>
  <c r="H558" i="3"/>
  <c r="E558" i="3"/>
  <c r="G557" i="3"/>
  <c r="I557" i="3"/>
  <c r="H557" i="3"/>
  <c r="E557" i="3"/>
  <c r="G556" i="3"/>
  <c r="I556" i="3"/>
  <c r="H556" i="3"/>
  <c r="E556" i="3"/>
  <c r="G555" i="3"/>
  <c r="I555" i="3"/>
  <c r="H555" i="3"/>
  <c r="E555" i="3"/>
  <c r="F554" i="3"/>
  <c r="G554" i="3"/>
  <c r="I554" i="3"/>
  <c r="H554" i="3"/>
  <c r="E554" i="3"/>
  <c r="G553" i="3"/>
  <c r="I553" i="3"/>
  <c r="H553" i="3"/>
  <c r="E553" i="3"/>
  <c r="F552" i="3"/>
  <c r="G552" i="3"/>
  <c r="I552" i="3"/>
  <c r="H552" i="3"/>
  <c r="E552" i="3"/>
  <c r="G551" i="3"/>
  <c r="I551" i="3"/>
  <c r="H551" i="3"/>
  <c r="E551" i="3"/>
  <c r="F550" i="3"/>
  <c r="G550" i="3"/>
  <c r="I550" i="3"/>
  <c r="H550" i="3"/>
  <c r="E550" i="3"/>
  <c r="F549" i="3"/>
  <c r="G549" i="3"/>
  <c r="I549" i="3"/>
  <c r="H549" i="3"/>
  <c r="E549" i="3"/>
  <c r="F548" i="3"/>
  <c r="G548" i="3"/>
  <c r="I548" i="3"/>
  <c r="H548" i="3"/>
  <c r="E548" i="3"/>
  <c r="G547" i="3"/>
  <c r="I547" i="3"/>
  <c r="H547" i="3"/>
  <c r="E547" i="3"/>
  <c r="BF545"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AA545" i="3"/>
  <c r="BF543"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AA543" i="3"/>
  <c r="BF542"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AA542" i="3"/>
  <c r="F532" i="3"/>
  <c r="G532" i="3"/>
  <c r="I532" i="3"/>
  <c r="H532" i="3"/>
  <c r="E532" i="3"/>
  <c r="F531" i="3"/>
  <c r="G531" i="3"/>
  <c r="I531" i="3"/>
  <c r="H531" i="3"/>
  <c r="E531" i="3"/>
  <c r="F529" i="3"/>
  <c r="G529" i="3"/>
  <c r="I529" i="3"/>
  <c r="H529" i="3"/>
  <c r="E529" i="3"/>
  <c r="F528" i="3"/>
  <c r="G528" i="3"/>
  <c r="I528" i="3"/>
  <c r="H528" i="3"/>
  <c r="E528" i="3"/>
  <c r="F527" i="3"/>
  <c r="G527" i="3"/>
  <c r="I527" i="3"/>
  <c r="H527" i="3"/>
  <c r="E527" i="3"/>
  <c r="F526" i="3"/>
  <c r="G526" i="3"/>
  <c r="I526" i="3"/>
  <c r="H526" i="3"/>
  <c r="E526" i="3"/>
  <c r="F525" i="3"/>
  <c r="G525" i="3"/>
  <c r="I525" i="3"/>
  <c r="H525" i="3"/>
  <c r="E525" i="3"/>
  <c r="F524" i="3"/>
  <c r="G524" i="3"/>
  <c r="I524" i="3"/>
  <c r="H524" i="3"/>
  <c r="E524" i="3"/>
  <c r="F523" i="3"/>
  <c r="G523" i="3"/>
  <c r="I523" i="3"/>
  <c r="H523" i="3"/>
  <c r="E523" i="3"/>
  <c r="F522" i="3"/>
  <c r="G522" i="3"/>
  <c r="I522" i="3"/>
  <c r="H522" i="3"/>
  <c r="E522" i="3"/>
  <c r="F521" i="3"/>
  <c r="G521" i="3"/>
  <c r="I521" i="3"/>
  <c r="H521" i="3"/>
  <c r="E521" i="3"/>
  <c r="F520" i="3"/>
  <c r="G520" i="3"/>
  <c r="I520" i="3"/>
  <c r="H520" i="3"/>
  <c r="E520" i="3"/>
  <c r="F519" i="3"/>
  <c r="G519" i="3"/>
  <c r="I519" i="3"/>
  <c r="H519" i="3"/>
  <c r="E519" i="3"/>
  <c r="F518" i="3"/>
  <c r="G518" i="3"/>
  <c r="I518" i="3"/>
  <c r="H518" i="3"/>
  <c r="E518" i="3"/>
  <c r="F517" i="3"/>
  <c r="G517" i="3"/>
  <c r="I517" i="3"/>
  <c r="H517" i="3"/>
  <c r="E517" i="3"/>
  <c r="BF515"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BF513"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BF512"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AA512" i="3"/>
  <c r="F502" i="3"/>
  <c r="G502" i="3"/>
  <c r="I502" i="3"/>
  <c r="H502" i="3"/>
  <c r="E502" i="3"/>
  <c r="F501" i="3"/>
  <c r="G501" i="3"/>
  <c r="I501" i="3"/>
  <c r="H501" i="3"/>
  <c r="E501" i="3"/>
  <c r="F499" i="3"/>
  <c r="G499" i="3"/>
  <c r="I499" i="3"/>
  <c r="H499" i="3"/>
  <c r="E499" i="3"/>
  <c r="G498" i="3"/>
  <c r="I498" i="3"/>
  <c r="H498" i="3"/>
  <c r="E498" i="3"/>
  <c r="G497" i="3"/>
  <c r="I497" i="3"/>
  <c r="H497" i="3"/>
  <c r="E497" i="3"/>
  <c r="G496" i="3"/>
  <c r="I496" i="3"/>
  <c r="H496" i="3"/>
  <c r="E496" i="3"/>
  <c r="G495" i="3"/>
  <c r="I495" i="3"/>
  <c r="H495" i="3"/>
  <c r="E495" i="3"/>
  <c r="F494" i="3"/>
  <c r="G494" i="3"/>
  <c r="I494" i="3"/>
  <c r="H494" i="3"/>
  <c r="E494" i="3"/>
  <c r="G493" i="3"/>
  <c r="I493" i="3"/>
  <c r="H493" i="3"/>
  <c r="E493" i="3"/>
  <c r="F492" i="3"/>
  <c r="G492" i="3"/>
  <c r="I492" i="3"/>
  <c r="H492" i="3"/>
  <c r="E492" i="3"/>
  <c r="G491" i="3"/>
  <c r="I491" i="3"/>
  <c r="H491" i="3"/>
  <c r="E491" i="3"/>
  <c r="F490" i="3"/>
  <c r="G490" i="3"/>
  <c r="I490" i="3"/>
  <c r="H490" i="3"/>
  <c r="E490" i="3"/>
  <c r="F489" i="3"/>
  <c r="G489" i="3"/>
  <c r="I489" i="3"/>
  <c r="H489" i="3"/>
  <c r="E489" i="3"/>
  <c r="F488" i="3"/>
  <c r="G488" i="3"/>
  <c r="I488" i="3"/>
  <c r="H488" i="3"/>
  <c r="E488" i="3"/>
  <c r="G487" i="3"/>
  <c r="I487" i="3"/>
  <c r="H487" i="3"/>
  <c r="E487" i="3"/>
  <c r="BF485"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BF483"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BF482"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AA482" i="3"/>
  <c r="F472" i="3"/>
  <c r="G472" i="3"/>
  <c r="I472" i="3"/>
  <c r="H472" i="3"/>
  <c r="E472" i="3"/>
  <c r="F471" i="3"/>
  <c r="G471" i="3"/>
  <c r="I471" i="3"/>
  <c r="H471" i="3"/>
  <c r="E471" i="3"/>
  <c r="F469" i="3"/>
  <c r="G469" i="3"/>
  <c r="I469" i="3"/>
  <c r="H469" i="3"/>
  <c r="E469" i="3"/>
  <c r="F468" i="3"/>
  <c r="G468" i="3"/>
  <c r="I468" i="3"/>
  <c r="H468" i="3"/>
  <c r="E468" i="3"/>
  <c r="F467" i="3"/>
  <c r="G467" i="3"/>
  <c r="I467" i="3"/>
  <c r="H467" i="3"/>
  <c r="E467" i="3"/>
  <c r="F466" i="3"/>
  <c r="J466" i="3" s="1"/>
  <c r="G466" i="3"/>
  <c r="I466" i="3"/>
  <c r="H466" i="3"/>
  <c r="E466" i="3"/>
  <c r="F465" i="3"/>
  <c r="G465" i="3"/>
  <c r="I465" i="3"/>
  <c r="H465" i="3"/>
  <c r="E465" i="3"/>
  <c r="F464" i="3"/>
  <c r="G464" i="3"/>
  <c r="I464" i="3"/>
  <c r="H464" i="3"/>
  <c r="E464" i="3"/>
  <c r="F463" i="3"/>
  <c r="G463" i="3"/>
  <c r="I463" i="3"/>
  <c r="H463" i="3"/>
  <c r="E463" i="3"/>
  <c r="F462" i="3"/>
  <c r="G462" i="3"/>
  <c r="I462" i="3"/>
  <c r="H462" i="3"/>
  <c r="E462" i="3"/>
  <c r="F461" i="3"/>
  <c r="G461" i="3"/>
  <c r="I461" i="3"/>
  <c r="H461" i="3"/>
  <c r="E461" i="3"/>
  <c r="F460" i="3"/>
  <c r="G460" i="3"/>
  <c r="I460" i="3"/>
  <c r="H460" i="3"/>
  <c r="E460" i="3"/>
  <c r="F459" i="3"/>
  <c r="G459" i="3"/>
  <c r="I459" i="3"/>
  <c r="H459" i="3"/>
  <c r="E459" i="3"/>
  <c r="F458" i="3"/>
  <c r="G458" i="3"/>
  <c r="I458" i="3"/>
  <c r="H458" i="3"/>
  <c r="E458" i="3"/>
  <c r="F457" i="3"/>
  <c r="G457" i="3"/>
  <c r="I457" i="3"/>
  <c r="H457" i="3"/>
  <c r="E457" i="3"/>
  <c r="BF455"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BF453"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BF452"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AA452" i="3"/>
  <c r="F442" i="3"/>
  <c r="G442" i="3"/>
  <c r="I442" i="3"/>
  <c r="H442" i="3"/>
  <c r="E442" i="3"/>
  <c r="F441" i="3"/>
  <c r="G441" i="3"/>
  <c r="I441" i="3"/>
  <c r="H441" i="3"/>
  <c r="E441" i="3"/>
  <c r="F439" i="3"/>
  <c r="G439" i="3"/>
  <c r="I439" i="3"/>
  <c r="H439" i="3"/>
  <c r="E439" i="3"/>
  <c r="F438" i="3"/>
  <c r="G438" i="3"/>
  <c r="I438" i="3"/>
  <c r="H438" i="3"/>
  <c r="E438" i="3"/>
  <c r="F437" i="3"/>
  <c r="G437" i="3"/>
  <c r="I437" i="3"/>
  <c r="H437" i="3"/>
  <c r="E437" i="3"/>
  <c r="F436" i="3"/>
  <c r="G436" i="3"/>
  <c r="I436" i="3"/>
  <c r="H436" i="3"/>
  <c r="E436" i="3"/>
  <c r="F435" i="3"/>
  <c r="G435" i="3"/>
  <c r="I435" i="3"/>
  <c r="H435" i="3"/>
  <c r="E435" i="3"/>
  <c r="F434" i="3"/>
  <c r="G434" i="3"/>
  <c r="I434" i="3"/>
  <c r="H434" i="3"/>
  <c r="E434" i="3"/>
  <c r="F433" i="3"/>
  <c r="G433" i="3"/>
  <c r="I433" i="3"/>
  <c r="H433" i="3"/>
  <c r="E433" i="3"/>
  <c r="F432" i="3"/>
  <c r="G432" i="3"/>
  <c r="I432" i="3"/>
  <c r="H432" i="3"/>
  <c r="E432" i="3"/>
  <c r="F431" i="3"/>
  <c r="G431" i="3"/>
  <c r="I431" i="3"/>
  <c r="H431" i="3"/>
  <c r="E431" i="3"/>
  <c r="F430" i="3"/>
  <c r="G430" i="3"/>
  <c r="I430" i="3"/>
  <c r="H430" i="3"/>
  <c r="E430" i="3"/>
  <c r="F429" i="3"/>
  <c r="G429" i="3"/>
  <c r="I429" i="3"/>
  <c r="H429" i="3"/>
  <c r="E429" i="3"/>
  <c r="F428" i="3"/>
  <c r="G428" i="3"/>
  <c r="I428" i="3"/>
  <c r="H428" i="3"/>
  <c r="E428" i="3"/>
  <c r="F427" i="3"/>
  <c r="G427" i="3"/>
  <c r="I427" i="3"/>
  <c r="H427" i="3"/>
  <c r="E427" i="3"/>
  <c r="BF425"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BF423"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BF422"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AA422" i="3"/>
  <c r="F412" i="3"/>
  <c r="G412" i="3"/>
  <c r="I412" i="3"/>
  <c r="H412" i="3"/>
  <c r="E412" i="3"/>
  <c r="F411" i="3"/>
  <c r="G411" i="3"/>
  <c r="I411" i="3"/>
  <c r="H411" i="3"/>
  <c r="E411" i="3"/>
  <c r="F409" i="3"/>
  <c r="G409" i="3"/>
  <c r="I409" i="3"/>
  <c r="H409" i="3"/>
  <c r="E409" i="3"/>
  <c r="F408" i="3"/>
  <c r="G408" i="3"/>
  <c r="I408" i="3"/>
  <c r="H408" i="3"/>
  <c r="E408" i="3"/>
  <c r="F407" i="3"/>
  <c r="G407" i="3"/>
  <c r="I407" i="3"/>
  <c r="H407" i="3"/>
  <c r="E407" i="3"/>
  <c r="F406" i="3"/>
  <c r="G406" i="3"/>
  <c r="I406" i="3"/>
  <c r="H406" i="3"/>
  <c r="E406" i="3"/>
  <c r="F405" i="3"/>
  <c r="G405" i="3"/>
  <c r="I405" i="3"/>
  <c r="H405" i="3"/>
  <c r="E405" i="3"/>
  <c r="F404" i="3"/>
  <c r="G404" i="3"/>
  <c r="I404" i="3"/>
  <c r="H404" i="3"/>
  <c r="E404" i="3"/>
  <c r="F403" i="3"/>
  <c r="G403" i="3"/>
  <c r="I403" i="3"/>
  <c r="H403" i="3"/>
  <c r="E403" i="3"/>
  <c r="F402" i="3"/>
  <c r="G402" i="3"/>
  <c r="I402" i="3"/>
  <c r="H402" i="3"/>
  <c r="E402" i="3"/>
  <c r="F401" i="3"/>
  <c r="G401" i="3"/>
  <c r="I401" i="3"/>
  <c r="H401" i="3"/>
  <c r="E401" i="3"/>
  <c r="F400" i="3"/>
  <c r="G400" i="3"/>
  <c r="I400" i="3"/>
  <c r="H400" i="3"/>
  <c r="E400" i="3"/>
  <c r="F399" i="3"/>
  <c r="G399" i="3"/>
  <c r="I399" i="3"/>
  <c r="H399" i="3"/>
  <c r="E399" i="3"/>
  <c r="F398" i="3"/>
  <c r="G398" i="3"/>
  <c r="I398" i="3"/>
  <c r="H398" i="3"/>
  <c r="E398" i="3"/>
  <c r="F397" i="3"/>
  <c r="G397" i="3"/>
  <c r="I397" i="3"/>
  <c r="H397" i="3"/>
  <c r="E397"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F382" i="3"/>
  <c r="J382" i="3" s="1"/>
  <c r="G382" i="3"/>
  <c r="I382" i="3"/>
  <c r="H382" i="3"/>
  <c r="E382" i="3"/>
  <c r="F381" i="3"/>
  <c r="G381" i="3"/>
  <c r="I381" i="3"/>
  <c r="H381" i="3"/>
  <c r="E381" i="3"/>
  <c r="F379" i="3"/>
  <c r="G379" i="3"/>
  <c r="I379" i="3"/>
  <c r="H379" i="3"/>
  <c r="E379" i="3"/>
  <c r="F378" i="3"/>
  <c r="G378" i="3"/>
  <c r="I378" i="3"/>
  <c r="H378" i="3"/>
  <c r="E378" i="3"/>
  <c r="F377" i="3"/>
  <c r="G377" i="3"/>
  <c r="I377" i="3"/>
  <c r="H377" i="3"/>
  <c r="E377" i="3"/>
  <c r="F376" i="3"/>
  <c r="G376" i="3"/>
  <c r="I376" i="3"/>
  <c r="H376" i="3"/>
  <c r="E376" i="3"/>
  <c r="F375" i="3"/>
  <c r="G375" i="3"/>
  <c r="I375" i="3"/>
  <c r="H375" i="3"/>
  <c r="E375" i="3"/>
  <c r="F374" i="3"/>
  <c r="G374" i="3"/>
  <c r="I374" i="3"/>
  <c r="H374" i="3"/>
  <c r="E374" i="3"/>
  <c r="F373" i="3"/>
  <c r="G373" i="3"/>
  <c r="I373" i="3"/>
  <c r="H373" i="3"/>
  <c r="E373" i="3"/>
  <c r="F372" i="3"/>
  <c r="G372" i="3"/>
  <c r="I372" i="3"/>
  <c r="H372" i="3"/>
  <c r="E372" i="3"/>
  <c r="F371" i="3"/>
  <c r="G371" i="3"/>
  <c r="I371" i="3"/>
  <c r="H371" i="3"/>
  <c r="E371" i="3"/>
  <c r="F370" i="3"/>
  <c r="G370" i="3"/>
  <c r="I370" i="3"/>
  <c r="H370" i="3"/>
  <c r="E370" i="3"/>
  <c r="F369" i="3"/>
  <c r="G369" i="3"/>
  <c r="I369" i="3"/>
  <c r="H369" i="3"/>
  <c r="E369" i="3"/>
  <c r="F368" i="3"/>
  <c r="G368" i="3"/>
  <c r="I368" i="3"/>
  <c r="H368" i="3"/>
  <c r="E368" i="3"/>
  <c r="F367" i="3"/>
  <c r="G367" i="3"/>
  <c r="I367" i="3"/>
  <c r="H367" i="3"/>
  <c r="E367"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F352" i="3"/>
  <c r="G352" i="3"/>
  <c r="I352" i="3"/>
  <c r="H352" i="3"/>
  <c r="E352" i="3"/>
  <c r="F351" i="3"/>
  <c r="G351" i="3"/>
  <c r="I351" i="3"/>
  <c r="H351" i="3"/>
  <c r="E351" i="3"/>
  <c r="F349" i="3"/>
  <c r="G349" i="3"/>
  <c r="I349" i="3"/>
  <c r="H349" i="3"/>
  <c r="E349" i="3"/>
  <c r="F348" i="3"/>
  <c r="G348" i="3"/>
  <c r="I348" i="3"/>
  <c r="H348" i="3"/>
  <c r="E348" i="3"/>
  <c r="F347" i="3"/>
  <c r="G347" i="3"/>
  <c r="I347" i="3"/>
  <c r="H347" i="3"/>
  <c r="E347" i="3"/>
  <c r="F346" i="3"/>
  <c r="J346" i="3" s="1"/>
  <c r="G346" i="3"/>
  <c r="I346" i="3"/>
  <c r="H346" i="3"/>
  <c r="E346" i="3"/>
  <c r="F345" i="3"/>
  <c r="G345" i="3"/>
  <c r="I345" i="3"/>
  <c r="H345" i="3"/>
  <c r="E345" i="3"/>
  <c r="F344" i="3"/>
  <c r="G344" i="3"/>
  <c r="I344" i="3"/>
  <c r="H344" i="3"/>
  <c r="E344" i="3"/>
  <c r="F343" i="3"/>
  <c r="G343" i="3"/>
  <c r="I343" i="3"/>
  <c r="H343" i="3"/>
  <c r="E343" i="3"/>
  <c r="F342" i="3"/>
  <c r="G342" i="3"/>
  <c r="I342" i="3"/>
  <c r="H342" i="3"/>
  <c r="E342" i="3"/>
  <c r="F341" i="3"/>
  <c r="G341" i="3"/>
  <c r="I341" i="3"/>
  <c r="H341" i="3"/>
  <c r="E341" i="3"/>
  <c r="F340" i="3"/>
  <c r="G340" i="3"/>
  <c r="I340" i="3"/>
  <c r="H340" i="3"/>
  <c r="E340" i="3"/>
  <c r="F339" i="3"/>
  <c r="G339" i="3"/>
  <c r="I339" i="3"/>
  <c r="H339" i="3"/>
  <c r="E339" i="3"/>
  <c r="F338" i="3"/>
  <c r="J338" i="3" s="1"/>
  <c r="G338" i="3"/>
  <c r="I338" i="3"/>
  <c r="H338" i="3"/>
  <c r="E338" i="3"/>
  <c r="F337" i="3"/>
  <c r="G337" i="3"/>
  <c r="I337" i="3"/>
  <c r="H337" i="3"/>
  <c r="E337"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F322" i="3"/>
  <c r="G322" i="3"/>
  <c r="I322" i="3"/>
  <c r="H322" i="3"/>
  <c r="E322" i="3"/>
  <c r="F321" i="3"/>
  <c r="G321" i="3"/>
  <c r="I321" i="3"/>
  <c r="H321" i="3"/>
  <c r="E321" i="3"/>
  <c r="F319" i="3"/>
  <c r="G319" i="3"/>
  <c r="I319" i="3"/>
  <c r="H319" i="3"/>
  <c r="E319" i="3"/>
  <c r="F318" i="3"/>
  <c r="G318" i="3"/>
  <c r="I318" i="3"/>
  <c r="H318" i="3"/>
  <c r="E318" i="3"/>
  <c r="F317" i="3"/>
  <c r="G317" i="3"/>
  <c r="I317" i="3"/>
  <c r="H317" i="3"/>
  <c r="E317" i="3"/>
  <c r="F316" i="3"/>
  <c r="G316" i="3"/>
  <c r="I316" i="3"/>
  <c r="H316" i="3"/>
  <c r="E316" i="3"/>
  <c r="F315" i="3"/>
  <c r="G315" i="3"/>
  <c r="I315" i="3"/>
  <c r="H315" i="3"/>
  <c r="E315" i="3"/>
  <c r="F314" i="3"/>
  <c r="G314" i="3"/>
  <c r="I314" i="3"/>
  <c r="H314" i="3"/>
  <c r="E314" i="3"/>
  <c r="F313" i="3"/>
  <c r="G313" i="3"/>
  <c r="I313" i="3"/>
  <c r="H313" i="3"/>
  <c r="E313" i="3"/>
  <c r="F312" i="3"/>
  <c r="G312" i="3"/>
  <c r="I312" i="3"/>
  <c r="H312" i="3"/>
  <c r="E312" i="3"/>
  <c r="F311" i="3"/>
  <c r="G311" i="3"/>
  <c r="I311" i="3"/>
  <c r="H311" i="3"/>
  <c r="E311" i="3"/>
  <c r="F310" i="3"/>
  <c r="G310" i="3"/>
  <c r="I310" i="3"/>
  <c r="H310" i="3"/>
  <c r="E310" i="3"/>
  <c r="F309" i="3"/>
  <c r="G309" i="3"/>
  <c r="I309" i="3"/>
  <c r="H309" i="3"/>
  <c r="E309" i="3"/>
  <c r="F308" i="3"/>
  <c r="G308" i="3"/>
  <c r="I308" i="3"/>
  <c r="H308" i="3"/>
  <c r="E308" i="3"/>
  <c r="F307" i="3"/>
  <c r="G307" i="3"/>
  <c r="I307" i="3"/>
  <c r="H307" i="3"/>
  <c r="E307"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F292" i="3"/>
  <c r="G292" i="3"/>
  <c r="I292" i="3"/>
  <c r="H292" i="3"/>
  <c r="E292" i="3"/>
  <c r="F291" i="3"/>
  <c r="G291" i="3"/>
  <c r="I291" i="3"/>
  <c r="H291" i="3"/>
  <c r="E291" i="3"/>
  <c r="F289" i="3"/>
  <c r="G289" i="3"/>
  <c r="I289" i="3"/>
  <c r="H289" i="3"/>
  <c r="E289" i="3"/>
  <c r="F288" i="3"/>
  <c r="G288" i="3"/>
  <c r="I288" i="3"/>
  <c r="H288" i="3"/>
  <c r="E288" i="3"/>
  <c r="F287" i="3"/>
  <c r="G287" i="3"/>
  <c r="I287" i="3"/>
  <c r="H287" i="3"/>
  <c r="E287" i="3"/>
  <c r="F286" i="3"/>
  <c r="G286" i="3"/>
  <c r="I286" i="3"/>
  <c r="H286" i="3"/>
  <c r="E286" i="3"/>
  <c r="F285" i="3"/>
  <c r="G285" i="3"/>
  <c r="I285" i="3"/>
  <c r="H285" i="3"/>
  <c r="E285" i="3"/>
  <c r="F284" i="3"/>
  <c r="G284" i="3"/>
  <c r="I284" i="3"/>
  <c r="H284" i="3"/>
  <c r="E284" i="3"/>
  <c r="F283" i="3"/>
  <c r="G283" i="3"/>
  <c r="I283" i="3"/>
  <c r="H283" i="3"/>
  <c r="E283" i="3"/>
  <c r="F282" i="3"/>
  <c r="G282" i="3"/>
  <c r="I282" i="3"/>
  <c r="H282" i="3"/>
  <c r="E282" i="3"/>
  <c r="F281" i="3"/>
  <c r="G281" i="3"/>
  <c r="I281" i="3"/>
  <c r="H281" i="3"/>
  <c r="E281" i="3"/>
  <c r="F280" i="3"/>
  <c r="G280" i="3"/>
  <c r="I280" i="3"/>
  <c r="H280" i="3"/>
  <c r="E280" i="3"/>
  <c r="F279" i="3"/>
  <c r="G279" i="3"/>
  <c r="I279" i="3"/>
  <c r="H279" i="3"/>
  <c r="E279" i="3"/>
  <c r="F278" i="3"/>
  <c r="G278" i="3"/>
  <c r="I278" i="3"/>
  <c r="H278" i="3"/>
  <c r="E278" i="3"/>
  <c r="F277" i="3"/>
  <c r="G277" i="3"/>
  <c r="I277" i="3"/>
  <c r="H277" i="3"/>
  <c r="E277"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F262" i="3"/>
  <c r="G262" i="3"/>
  <c r="I262" i="3"/>
  <c r="H262" i="3"/>
  <c r="E262" i="3"/>
  <c r="F261" i="3"/>
  <c r="G261" i="3"/>
  <c r="I261" i="3"/>
  <c r="H261" i="3"/>
  <c r="E261" i="3"/>
  <c r="F259" i="3"/>
  <c r="G259" i="3"/>
  <c r="I259" i="3"/>
  <c r="H259" i="3"/>
  <c r="E259" i="3"/>
  <c r="F258" i="3"/>
  <c r="G258" i="3"/>
  <c r="I258" i="3"/>
  <c r="H258" i="3"/>
  <c r="E258" i="3"/>
  <c r="F257" i="3"/>
  <c r="G257" i="3"/>
  <c r="I257" i="3"/>
  <c r="H257" i="3"/>
  <c r="E257" i="3"/>
  <c r="F256" i="3"/>
  <c r="G256" i="3"/>
  <c r="I256" i="3"/>
  <c r="H256" i="3"/>
  <c r="E256" i="3"/>
  <c r="F255" i="3"/>
  <c r="G255" i="3"/>
  <c r="I255" i="3"/>
  <c r="H255" i="3"/>
  <c r="E255" i="3"/>
  <c r="F254" i="3"/>
  <c r="G254" i="3"/>
  <c r="I254" i="3"/>
  <c r="H254" i="3"/>
  <c r="E254" i="3"/>
  <c r="F253" i="3"/>
  <c r="G253" i="3"/>
  <c r="I253" i="3"/>
  <c r="H253" i="3"/>
  <c r="E253" i="3"/>
  <c r="F252" i="3"/>
  <c r="G252" i="3"/>
  <c r="I252" i="3"/>
  <c r="H252" i="3"/>
  <c r="E252" i="3"/>
  <c r="F251" i="3"/>
  <c r="G251" i="3"/>
  <c r="I251" i="3"/>
  <c r="H251" i="3"/>
  <c r="E251" i="3"/>
  <c r="F250" i="3"/>
  <c r="G250" i="3"/>
  <c r="I250" i="3"/>
  <c r="H250" i="3"/>
  <c r="E250" i="3"/>
  <c r="F249" i="3"/>
  <c r="G249" i="3"/>
  <c r="I249" i="3"/>
  <c r="H249" i="3"/>
  <c r="E249" i="3"/>
  <c r="F248" i="3"/>
  <c r="G248" i="3"/>
  <c r="I248" i="3"/>
  <c r="H248" i="3"/>
  <c r="E248" i="3"/>
  <c r="F247" i="3"/>
  <c r="G247" i="3"/>
  <c r="I247" i="3"/>
  <c r="H247" i="3"/>
  <c r="E247"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F232" i="3"/>
  <c r="G232" i="3"/>
  <c r="I232" i="3"/>
  <c r="H232" i="3"/>
  <c r="E232" i="3"/>
  <c r="F231" i="3"/>
  <c r="G231" i="3"/>
  <c r="I231" i="3"/>
  <c r="H231" i="3"/>
  <c r="E231" i="3"/>
  <c r="F229" i="3"/>
  <c r="G229" i="3"/>
  <c r="I229" i="3"/>
  <c r="H229" i="3"/>
  <c r="E229" i="3"/>
  <c r="G228" i="3"/>
  <c r="I228" i="3"/>
  <c r="H228" i="3"/>
  <c r="E228" i="3"/>
  <c r="G227" i="3"/>
  <c r="I227" i="3"/>
  <c r="H227" i="3"/>
  <c r="E227" i="3"/>
  <c r="G226" i="3"/>
  <c r="I226" i="3"/>
  <c r="H226" i="3"/>
  <c r="E226" i="3"/>
  <c r="G225" i="3"/>
  <c r="I225" i="3"/>
  <c r="H225" i="3"/>
  <c r="E225" i="3"/>
  <c r="F224" i="3"/>
  <c r="G224" i="3"/>
  <c r="I224" i="3"/>
  <c r="H224" i="3"/>
  <c r="E224" i="3"/>
  <c r="G223" i="3"/>
  <c r="I223" i="3"/>
  <c r="H223" i="3"/>
  <c r="E223" i="3"/>
  <c r="G222" i="3"/>
  <c r="I222" i="3"/>
  <c r="H222" i="3"/>
  <c r="E222" i="3"/>
  <c r="G221" i="3"/>
  <c r="I221" i="3"/>
  <c r="H221" i="3"/>
  <c r="E221" i="3"/>
  <c r="F220" i="3"/>
  <c r="G220" i="3"/>
  <c r="I220" i="3"/>
  <c r="H220" i="3"/>
  <c r="E220" i="3"/>
  <c r="F219" i="3"/>
  <c r="G219" i="3"/>
  <c r="I219" i="3"/>
  <c r="H219" i="3"/>
  <c r="E219" i="3"/>
  <c r="F218" i="3"/>
  <c r="G218" i="3"/>
  <c r="I218" i="3"/>
  <c r="H218" i="3"/>
  <c r="E218" i="3"/>
  <c r="G217" i="3"/>
  <c r="I217" i="3"/>
  <c r="H217" i="3"/>
  <c r="E217"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F202" i="3"/>
  <c r="G202" i="3"/>
  <c r="I202" i="3"/>
  <c r="H202" i="3"/>
  <c r="E202" i="3"/>
  <c r="F201" i="3"/>
  <c r="G201" i="3"/>
  <c r="I201" i="3"/>
  <c r="H201" i="3"/>
  <c r="E201" i="3"/>
  <c r="F199" i="3"/>
  <c r="G199" i="3"/>
  <c r="I199" i="3"/>
  <c r="H199" i="3"/>
  <c r="E199" i="3"/>
  <c r="G198" i="3"/>
  <c r="I198" i="3"/>
  <c r="H198" i="3"/>
  <c r="E198" i="3"/>
  <c r="G197" i="3"/>
  <c r="I197" i="3"/>
  <c r="H197" i="3"/>
  <c r="E197" i="3"/>
  <c r="G196" i="3"/>
  <c r="I196" i="3"/>
  <c r="H196" i="3"/>
  <c r="E196" i="3"/>
  <c r="G195" i="3"/>
  <c r="I195" i="3"/>
  <c r="H195" i="3"/>
  <c r="E195" i="3"/>
  <c r="F194" i="3"/>
  <c r="G194" i="3"/>
  <c r="I194" i="3"/>
  <c r="H194" i="3"/>
  <c r="E194" i="3"/>
  <c r="G193" i="3"/>
  <c r="I193" i="3"/>
  <c r="H193" i="3"/>
  <c r="E193" i="3"/>
  <c r="F192" i="3"/>
  <c r="G192" i="3"/>
  <c r="I192" i="3"/>
  <c r="H192" i="3"/>
  <c r="E192" i="3"/>
  <c r="G191" i="3"/>
  <c r="I191" i="3"/>
  <c r="H191" i="3"/>
  <c r="E191" i="3"/>
  <c r="F190" i="3"/>
  <c r="G190" i="3"/>
  <c r="I190" i="3"/>
  <c r="H190" i="3"/>
  <c r="E190" i="3"/>
  <c r="F189" i="3"/>
  <c r="G189" i="3"/>
  <c r="I189" i="3"/>
  <c r="H189" i="3"/>
  <c r="E189" i="3"/>
  <c r="F188" i="3"/>
  <c r="G188" i="3"/>
  <c r="I188" i="3"/>
  <c r="H188" i="3"/>
  <c r="E188" i="3"/>
  <c r="G187" i="3"/>
  <c r="I187" i="3"/>
  <c r="H187" i="3"/>
  <c r="E187"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F172" i="3"/>
  <c r="G172" i="3"/>
  <c r="I172" i="3"/>
  <c r="H172" i="3"/>
  <c r="E172" i="3"/>
  <c r="F171" i="3"/>
  <c r="G171" i="3"/>
  <c r="I171" i="3"/>
  <c r="H171" i="3"/>
  <c r="E171" i="3"/>
  <c r="F169" i="3"/>
  <c r="G169" i="3"/>
  <c r="I169" i="3"/>
  <c r="H169" i="3"/>
  <c r="E169" i="3"/>
  <c r="F168" i="3"/>
  <c r="G168" i="3"/>
  <c r="I168" i="3"/>
  <c r="H168" i="3"/>
  <c r="E168" i="3"/>
  <c r="F167" i="3"/>
  <c r="J167" i="3" s="1"/>
  <c r="AK52" i="5" s="1"/>
  <c r="AK64" i="5" s="1"/>
  <c r="G167" i="3"/>
  <c r="I167" i="3"/>
  <c r="H167" i="3"/>
  <c r="E167" i="3"/>
  <c r="F166" i="3"/>
  <c r="G166" i="3"/>
  <c r="I166" i="3"/>
  <c r="H166" i="3"/>
  <c r="E166" i="3"/>
  <c r="F165" i="3"/>
  <c r="G165" i="3"/>
  <c r="I165" i="3"/>
  <c r="H165" i="3"/>
  <c r="E165" i="3"/>
  <c r="F164" i="3"/>
  <c r="G164" i="3"/>
  <c r="I164" i="3"/>
  <c r="H164" i="3"/>
  <c r="E164" i="3"/>
  <c r="F163" i="3"/>
  <c r="G163" i="3"/>
  <c r="I163" i="3"/>
  <c r="H163" i="3"/>
  <c r="E163" i="3"/>
  <c r="F162" i="3"/>
  <c r="G162" i="3"/>
  <c r="I162" i="3"/>
  <c r="H162" i="3"/>
  <c r="E162" i="3"/>
  <c r="F161" i="3"/>
  <c r="G161" i="3"/>
  <c r="I161" i="3"/>
  <c r="H161" i="3"/>
  <c r="E161" i="3"/>
  <c r="F160" i="3"/>
  <c r="G160" i="3"/>
  <c r="I160" i="3"/>
  <c r="H160" i="3"/>
  <c r="E160" i="3"/>
  <c r="F159" i="3"/>
  <c r="G159" i="3"/>
  <c r="I159" i="3"/>
  <c r="H159" i="3"/>
  <c r="E159" i="3"/>
  <c r="F158" i="3"/>
  <c r="G158" i="3"/>
  <c r="I158" i="3"/>
  <c r="H158" i="3"/>
  <c r="E158" i="3"/>
  <c r="F157" i="3"/>
  <c r="G157" i="3"/>
  <c r="I157" i="3"/>
  <c r="H157" i="3"/>
  <c r="E157"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K145" i="3"/>
  <c r="K144" i="3"/>
  <c r="K143" i="3"/>
  <c r="F142" i="3"/>
  <c r="G142" i="3"/>
  <c r="I142" i="3"/>
  <c r="H142" i="3"/>
  <c r="E142" i="3"/>
  <c r="F141" i="3"/>
  <c r="G141" i="3"/>
  <c r="I141" i="3"/>
  <c r="H141" i="3"/>
  <c r="E141" i="3"/>
  <c r="F140" i="3"/>
  <c r="J140" i="3" s="1"/>
  <c r="G140" i="3"/>
  <c r="I140" i="3"/>
  <c r="H140" i="3"/>
  <c r="E140" i="3"/>
  <c r="F138" i="3"/>
  <c r="G138" i="3"/>
  <c r="I138" i="3"/>
  <c r="H138" i="3"/>
  <c r="E138" i="3"/>
  <c r="F137" i="3"/>
  <c r="G137" i="3"/>
  <c r="I137" i="3"/>
  <c r="H137" i="3"/>
  <c r="E137" i="3"/>
  <c r="F136" i="3"/>
  <c r="G136" i="3"/>
  <c r="I136" i="3"/>
  <c r="H136" i="3"/>
  <c r="E136" i="3"/>
  <c r="F135" i="3"/>
  <c r="G135" i="3"/>
  <c r="I135" i="3"/>
  <c r="H135" i="3"/>
  <c r="E135" i="3"/>
  <c r="F134" i="3"/>
  <c r="G134" i="3"/>
  <c r="I134" i="3"/>
  <c r="H134" i="3"/>
  <c r="E134" i="3"/>
  <c r="F133" i="3"/>
  <c r="G133" i="3"/>
  <c r="I133" i="3"/>
  <c r="H133" i="3"/>
  <c r="E133" i="3"/>
  <c r="F132" i="3"/>
  <c r="G132" i="3"/>
  <c r="I132" i="3"/>
  <c r="H132" i="3"/>
  <c r="E132" i="3"/>
  <c r="F131" i="3"/>
  <c r="G131" i="3"/>
  <c r="I131" i="3"/>
  <c r="H131" i="3"/>
  <c r="E131" i="3"/>
  <c r="F130" i="3"/>
  <c r="G130" i="3"/>
  <c r="I130" i="3"/>
  <c r="H130" i="3"/>
  <c r="E130" i="3"/>
  <c r="F129" i="3"/>
  <c r="G129" i="3"/>
  <c r="I129" i="3"/>
  <c r="H129" i="3"/>
  <c r="E129" i="3"/>
  <c r="F128" i="3"/>
  <c r="G128" i="3"/>
  <c r="I128" i="3"/>
  <c r="H128" i="3"/>
  <c r="E128" i="3"/>
  <c r="F127" i="3"/>
  <c r="G127" i="3"/>
  <c r="I127" i="3"/>
  <c r="H127" i="3"/>
  <c r="E127"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F112" i="3"/>
  <c r="G112" i="3"/>
  <c r="I112" i="3"/>
  <c r="H112" i="3"/>
  <c r="E112" i="3"/>
  <c r="F111" i="3"/>
  <c r="G111" i="3"/>
  <c r="I111" i="3"/>
  <c r="H111" i="3"/>
  <c r="E111" i="3"/>
  <c r="F109" i="3"/>
  <c r="G109" i="3"/>
  <c r="I109" i="3"/>
  <c r="H109" i="3"/>
  <c r="E109" i="3"/>
  <c r="G108" i="3"/>
  <c r="I108" i="3"/>
  <c r="H108" i="3"/>
  <c r="E108" i="3"/>
  <c r="G107" i="3"/>
  <c r="I107" i="3"/>
  <c r="H107" i="3"/>
  <c r="E107" i="3"/>
  <c r="G106" i="3"/>
  <c r="I106" i="3"/>
  <c r="H106" i="3"/>
  <c r="E106" i="3"/>
  <c r="G105" i="3"/>
  <c r="I105" i="3"/>
  <c r="H105" i="3"/>
  <c r="E105" i="3"/>
  <c r="F104" i="3"/>
  <c r="G104" i="3"/>
  <c r="I104" i="3"/>
  <c r="H104" i="3"/>
  <c r="E104" i="3"/>
  <c r="G103" i="3"/>
  <c r="I103" i="3"/>
  <c r="H103" i="3"/>
  <c r="E103" i="3"/>
  <c r="F102" i="3"/>
  <c r="G102" i="3"/>
  <c r="I102" i="3"/>
  <c r="H102" i="3"/>
  <c r="E102" i="3"/>
  <c r="G101" i="3"/>
  <c r="I101" i="3"/>
  <c r="H101" i="3"/>
  <c r="E101" i="3"/>
  <c r="F100" i="3"/>
  <c r="G100" i="3"/>
  <c r="I100" i="3"/>
  <c r="H100" i="3"/>
  <c r="E100" i="3"/>
  <c r="F99" i="3"/>
  <c r="G99" i="3"/>
  <c r="I99" i="3"/>
  <c r="H99" i="3"/>
  <c r="E99" i="3"/>
  <c r="F98" i="3"/>
  <c r="G98" i="3"/>
  <c r="I98" i="3"/>
  <c r="H98" i="3"/>
  <c r="E98" i="3"/>
  <c r="G97" i="3"/>
  <c r="I97" i="3"/>
  <c r="H97" i="3"/>
  <c r="E97"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F82" i="3"/>
  <c r="G82" i="3"/>
  <c r="I82" i="3"/>
  <c r="H82" i="3"/>
  <c r="E82" i="3"/>
  <c r="F81" i="3"/>
  <c r="G81" i="3"/>
  <c r="I81" i="3"/>
  <c r="H81" i="3"/>
  <c r="E81" i="3"/>
  <c r="F79" i="3"/>
  <c r="G79" i="3"/>
  <c r="I79" i="3"/>
  <c r="H79" i="3"/>
  <c r="E79" i="3"/>
  <c r="G78" i="3"/>
  <c r="I78" i="3"/>
  <c r="H78" i="3"/>
  <c r="E78" i="3"/>
  <c r="G77" i="3"/>
  <c r="I77" i="3"/>
  <c r="H77" i="3"/>
  <c r="E77" i="3"/>
  <c r="G76" i="3"/>
  <c r="I76" i="3"/>
  <c r="H76" i="3"/>
  <c r="E76" i="3"/>
  <c r="G75" i="3"/>
  <c r="I75" i="3"/>
  <c r="H75" i="3"/>
  <c r="E75" i="3"/>
  <c r="F74" i="3"/>
  <c r="G74" i="3"/>
  <c r="I74" i="3"/>
  <c r="H74" i="3"/>
  <c r="E74" i="3"/>
  <c r="G73" i="3"/>
  <c r="I73" i="3"/>
  <c r="H73" i="3"/>
  <c r="E73" i="3"/>
  <c r="F72" i="3"/>
  <c r="G72" i="3"/>
  <c r="I72" i="3"/>
  <c r="H72" i="3"/>
  <c r="E72" i="3"/>
  <c r="G71" i="3"/>
  <c r="I71" i="3"/>
  <c r="H71" i="3"/>
  <c r="E71" i="3"/>
  <c r="F70" i="3"/>
  <c r="G70" i="3"/>
  <c r="I70" i="3"/>
  <c r="H70" i="3"/>
  <c r="E70" i="3"/>
  <c r="F69" i="3"/>
  <c r="G69" i="3"/>
  <c r="I69" i="3"/>
  <c r="H69" i="3"/>
  <c r="E69" i="3"/>
  <c r="F68" i="3"/>
  <c r="G68" i="3"/>
  <c r="I68" i="3"/>
  <c r="H68" i="3"/>
  <c r="E68" i="3"/>
  <c r="I67" i="3"/>
  <c r="H67" i="3"/>
  <c r="E67"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F52" i="3"/>
  <c r="G52" i="3"/>
  <c r="I52" i="3"/>
  <c r="H52" i="3"/>
  <c r="E52" i="3"/>
  <c r="F51" i="3"/>
  <c r="G51" i="3"/>
  <c r="I51" i="3"/>
  <c r="H51" i="3"/>
  <c r="E51" i="3"/>
  <c r="F49" i="3"/>
  <c r="G49" i="3"/>
  <c r="I49" i="3"/>
  <c r="H49" i="3"/>
  <c r="E49" i="3"/>
  <c r="G48" i="3"/>
  <c r="I48" i="3"/>
  <c r="H48" i="3"/>
  <c r="E48" i="3"/>
  <c r="F47" i="3"/>
  <c r="G47" i="3"/>
  <c r="I47" i="3"/>
  <c r="H47" i="3"/>
  <c r="E47" i="3"/>
  <c r="F46" i="3"/>
  <c r="G46" i="3"/>
  <c r="I46" i="3"/>
  <c r="H46" i="3"/>
  <c r="E46" i="3"/>
  <c r="F45" i="3"/>
  <c r="G45" i="3"/>
  <c r="I45" i="3"/>
  <c r="H45" i="3"/>
  <c r="E45" i="3"/>
  <c r="F44" i="3"/>
  <c r="G44" i="3"/>
  <c r="I44" i="3"/>
  <c r="H44" i="3"/>
  <c r="E44" i="3"/>
  <c r="F43" i="3"/>
  <c r="G43" i="3"/>
  <c r="I43" i="3"/>
  <c r="H43" i="3"/>
  <c r="E43" i="3"/>
  <c r="F42" i="3"/>
  <c r="G42" i="3"/>
  <c r="I42" i="3"/>
  <c r="H42" i="3"/>
  <c r="E42" i="3"/>
  <c r="F41" i="3"/>
  <c r="G41" i="3"/>
  <c r="I41" i="3"/>
  <c r="H41" i="3"/>
  <c r="E41" i="3"/>
  <c r="F40" i="3"/>
  <c r="G40" i="3"/>
  <c r="I40" i="3"/>
  <c r="H40" i="3"/>
  <c r="E40" i="3"/>
  <c r="F39" i="3"/>
  <c r="G39" i="3"/>
  <c r="I39" i="3"/>
  <c r="H39" i="3"/>
  <c r="E39" i="3"/>
  <c r="F38" i="3"/>
  <c r="G38" i="3"/>
  <c r="I38" i="3"/>
  <c r="H38" i="3"/>
  <c r="E38" i="3"/>
  <c r="F37" i="3"/>
  <c r="G37" i="3"/>
  <c r="I37" i="3"/>
  <c r="H37" i="3"/>
  <c r="E37"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F22" i="3"/>
  <c r="G22" i="3"/>
  <c r="I22" i="3"/>
  <c r="H22" i="3"/>
  <c r="E22" i="3"/>
  <c r="F21" i="3"/>
  <c r="G21" i="3"/>
  <c r="I21" i="3"/>
  <c r="H21" i="3"/>
  <c r="E21" i="3"/>
  <c r="F19" i="3"/>
  <c r="G19" i="3"/>
  <c r="I19" i="3"/>
  <c r="H19" i="3"/>
  <c r="E19" i="3"/>
  <c r="F18" i="3"/>
  <c r="G18" i="3"/>
  <c r="I18" i="3"/>
  <c r="H18" i="3"/>
  <c r="E18" i="3"/>
  <c r="F17" i="3"/>
  <c r="G17" i="3"/>
  <c r="I17" i="3"/>
  <c r="H17" i="3"/>
  <c r="E17" i="3"/>
  <c r="F16" i="3"/>
  <c r="G16" i="3"/>
  <c r="I16" i="3"/>
  <c r="H16" i="3"/>
  <c r="E16" i="3"/>
  <c r="F15" i="3"/>
  <c r="G15" i="3"/>
  <c r="I15" i="3"/>
  <c r="H15" i="3"/>
  <c r="E15" i="3"/>
  <c r="F14" i="3"/>
  <c r="G14" i="3"/>
  <c r="I14" i="3"/>
  <c r="H14" i="3"/>
  <c r="E14" i="3"/>
  <c r="F13" i="3"/>
  <c r="G13" i="3"/>
  <c r="I13" i="3"/>
  <c r="H13" i="3"/>
  <c r="E13" i="3"/>
  <c r="F12" i="3"/>
  <c r="G12" i="3"/>
  <c r="I12" i="3"/>
  <c r="H12" i="3"/>
  <c r="E12" i="3"/>
  <c r="F11" i="3"/>
  <c r="G11" i="3"/>
  <c r="I11" i="3"/>
  <c r="H11" i="3"/>
  <c r="E11" i="3"/>
  <c r="F10" i="3"/>
  <c r="G10" i="3"/>
  <c r="I10" i="3"/>
  <c r="E10" i="3"/>
  <c r="F9" i="3"/>
  <c r="G9" i="3"/>
  <c r="I9" i="3"/>
  <c r="H9" i="3"/>
  <c r="E9" i="3"/>
  <c r="F8" i="3"/>
  <c r="G8" i="3"/>
  <c r="I8" i="3"/>
  <c r="H8" i="3"/>
  <c r="E8" i="3"/>
  <c r="G7" i="3"/>
  <c r="I7" i="3"/>
  <c r="H7" i="3"/>
  <c r="E7"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R54" i="5"/>
  <c r="P54" i="5"/>
  <c r="N54" i="5"/>
  <c r="L54" i="5"/>
  <c r="J54" i="5"/>
  <c r="R55" i="5"/>
  <c r="P55" i="5"/>
  <c r="N55" i="5"/>
  <c r="L55" i="5"/>
  <c r="J55" i="5"/>
  <c r="P45" i="5"/>
  <c r="R45" i="5"/>
  <c r="N45" i="5"/>
  <c r="H45" i="5"/>
  <c r="J45" i="5"/>
  <c r="L45" i="5"/>
  <c r="E34" i="13"/>
  <c r="E33" i="13"/>
  <c r="E32" i="13"/>
  <c r="E31" i="13"/>
  <c r="E30" i="13"/>
  <c r="E29" i="13"/>
  <c r="E28" i="13"/>
  <c r="E27" i="13"/>
  <c r="E26" i="13"/>
  <c r="E25" i="13"/>
  <c r="E24" i="13"/>
  <c r="E23" i="13"/>
  <c r="E22" i="13"/>
  <c r="E37" i="13"/>
  <c r="E36" i="13"/>
  <c r="E21" i="13"/>
  <c r="E52" i="13"/>
  <c r="E51" i="13"/>
  <c r="E50" i="13"/>
  <c r="E49" i="13"/>
  <c r="E48" i="13"/>
  <c r="E47" i="13"/>
  <c r="E46" i="13"/>
  <c r="E45" i="13"/>
  <c r="E44" i="13"/>
  <c r="E43" i="13"/>
  <c r="E42" i="13"/>
  <c r="E41" i="13"/>
  <c r="E40" i="13"/>
  <c r="E55" i="13"/>
  <c r="E54" i="13"/>
  <c r="E39" i="13"/>
  <c r="E70" i="13"/>
  <c r="E69" i="13"/>
  <c r="E68" i="13"/>
  <c r="E67" i="13"/>
  <c r="E66" i="13"/>
  <c r="E65" i="13"/>
  <c r="E64" i="13"/>
  <c r="E63" i="13"/>
  <c r="E62" i="13"/>
  <c r="E61" i="13"/>
  <c r="E60" i="13"/>
  <c r="E59" i="13"/>
  <c r="E58" i="13"/>
  <c r="E73" i="13"/>
  <c r="E72" i="13"/>
  <c r="E57" i="13"/>
  <c r="E75" i="13"/>
  <c r="E142" i="13"/>
  <c r="E141" i="13"/>
  <c r="E140" i="13"/>
  <c r="E139" i="13"/>
  <c r="E138" i="13"/>
  <c r="E137" i="13"/>
  <c r="E136" i="13"/>
  <c r="E135" i="13"/>
  <c r="E134" i="13"/>
  <c r="E133" i="13"/>
  <c r="E132" i="13"/>
  <c r="E131" i="13"/>
  <c r="E130" i="13"/>
  <c r="E145" i="13"/>
  <c r="E144" i="13"/>
  <c r="E129" i="13"/>
  <c r="E124" i="13"/>
  <c r="E123" i="13"/>
  <c r="E122" i="13"/>
  <c r="E121" i="13"/>
  <c r="E120" i="13"/>
  <c r="E119" i="13"/>
  <c r="E118" i="13"/>
  <c r="E117" i="13"/>
  <c r="E116" i="13"/>
  <c r="E115" i="13"/>
  <c r="E114" i="13"/>
  <c r="E113" i="13"/>
  <c r="E112" i="13"/>
  <c r="E127" i="13"/>
  <c r="E126" i="13"/>
  <c r="E111" i="13"/>
  <c r="E106" i="13"/>
  <c r="E105" i="13"/>
  <c r="E104" i="13"/>
  <c r="E103" i="13"/>
  <c r="E102" i="13"/>
  <c r="E101" i="13"/>
  <c r="E100" i="13"/>
  <c r="E99" i="13"/>
  <c r="E98" i="13"/>
  <c r="E97" i="13"/>
  <c r="E96" i="13"/>
  <c r="E95" i="13"/>
  <c r="E94" i="13"/>
  <c r="E109" i="13"/>
  <c r="E108" i="13"/>
  <c r="E93" i="13"/>
  <c r="F34" i="13"/>
  <c r="F33" i="13"/>
  <c r="F32" i="13"/>
  <c r="F31" i="13"/>
  <c r="F30" i="13"/>
  <c r="F29" i="13"/>
  <c r="F28" i="13"/>
  <c r="F27" i="13"/>
  <c r="F26" i="13"/>
  <c r="F25" i="13"/>
  <c r="F24" i="13"/>
  <c r="F23" i="13"/>
  <c r="F22" i="13"/>
  <c r="F37" i="13"/>
  <c r="F36" i="13"/>
  <c r="F21" i="13"/>
  <c r="F52" i="13"/>
  <c r="F51" i="13"/>
  <c r="F50" i="13"/>
  <c r="F49" i="13"/>
  <c r="F48" i="13"/>
  <c r="F47" i="13"/>
  <c r="F46" i="13"/>
  <c r="F45" i="13"/>
  <c r="F44" i="13"/>
  <c r="F43" i="13"/>
  <c r="F42" i="13"/>
  <c r="F41" i="13"/>
  <c r="F40" i="13"/>
  <c r="F55" i="13"/>
  <c r="F54" i="13"/>
  <c r="F39" i="13"/>
  <c r="F70" i="13"/>
  <c r="F69" i="13"/>
  <c r="F68" i="13"/>
  <c r="F67" i="13"/>
  <c r="F66" i="13"/>
  <c r="F65" i="13"/>
  <c r="F64" i="13"/>
  <c r="F63" i="13"/>
  <c r="F62" i="13"/>
  <c r="F61" i="13"/>
  <c r="F60" i="13"/>
  <c r="F59" i="13"/>
  <c r="F58" i="13"/>
  <c r="F73" i="13"/>
  <c r="F72" i="13"/>
  <c r="F57" i="13"/>
  <c r="F75" i="13"/>
  <c r="F142" i="13"/>
  <c r="F141" i="13"/>
  <c r="F140" i="13"/>
  <c r="F139" i="13"/>
  <c r="F138" i="13"/>
  <c r="F137" i="13"/>
  <c r="F136" i="13"/>
  <c r="F135" i="13"/>
  <c r="F134" i="13"/>
  <c r="F133" i="13"/>
  <c r="F132" i="13"/>
  <c r="F131" i="13"/>
  <c r="F130" i="13"/>
  <c r="F145" i="13"/>
  <c r="F144" i="13"/>
  <c r="F129" i="13"/>
  <c r="F124" i="13"/>
  <c r="F123" i="13"/>
  <c r="F122" i="13"/>
  <c r="F121" i="13"/>
  <c r="F120" i="13"/>
  <c r="F119" i="13"/>
  <c r="F118" i="13"/>
  <c r="F117" i="13"/>
  <c r="F116" i="13"/>
  <c r="F115" i="13"/>
  <c r="F114" i="13"/>
  <c r="F113" i="13"/>
  <c r="F112" i="13"/>
  <c r="F127" i="13"/>
  <c r="F126" i="13"/>
  <c r="F111" i="13"/>
  <c r="F106" i="13"/>
  <c r="F105" i="13"/>
  <c r="F104" i="13"/>
  <c r="F103" i="13"/>
  <c r="F102" i="13"/>
  <c r="F101" i="13"/>
  <c r="F100" i="13"/>
  <c r="F99" i="13"/>
  <c r="F98" i="13"/>
  <c r="F97" i="13"/>
  <c r="F96" i="13"/>
  <c r="F95" i="13"/>
  <c r="F94" i="13"/>
  <c r="F109" i="13"/>
  <c r="F108" i="13"/>
  <c r="F93" i="13"/>
  <c r="G34" i="13"/>
  <c r="J34" i="13" s="1"/>
  <c r="AG128" i="13" s="1"/>
  <c r="G33" i="13"/>
  <c r="AG105" i="13" s="1"/>
  <c r="G32" i="13"/>
  <c r="J32" i="13" s="1"/>
  <c r="AG123" i="13" s="1"/>
  <c r="G31" i="13"/>
  <c r="J31" i="13" s="1"/>
  <c r="G30" i="13"/>
  <c r="J30" i="13" s="1"/>
  <c r="AG121" i="13" s="1"/>
  <c r="G29" i="13"/>
  <c r="G28" i="13"/>
  <c r="AG100" i="13" s="1"/>
  <c r="G27" i="13"/>
  <c r="J27" i="13" s="1"/>
  <c r="AG118" i="13" s="1"/>
  <c r="G26" i="13"/>
  <c r="AG98" i="13" s="1"/>
  <c r="G25" i="13"/>
  <c r="AG97" i="13" s="1"/>
  <c r="G24" i="13"/>
  <c r="J24" i="13" s="1"/>
  <c r="AG115" i="13" s="1"/>
  <c r="G23" i="13"/>
  <c r="J23" i="13" s="1"/>
  <c r="AG114" i="13" s="1"/>
  <c r="G22" i="13"/>
  <c r="G37" i="13"/>
  <c r="G36" i="13"/>
  <c r="AG108" i="13" s="1"/>
  <c r="G21" i="13"/>
  <c r="J21" i="13" s="1"/>
  <c r="G52" i="13"/>
  <c r="AF106" i="13" s="1"/>
  <c r="G51" i="13"/>
  <c r="AF105" i="13" s="1"/>
  <c r="G50" i="13"/>
  <c r="G49" i="13"/>
  <c r="G48" i="13"/>
  <c r="G47" i="13"/>
  <c r="G46" i="13"/>
  <c r="J46" i="13" s="1"/>
  <c r="AF119" i="13" s="1"/>
  <c r="G45" i="13"/>
  <c r="J45" i="13" s="1"/>
  <c r="AF118" i="13" s="1"/>
  <c r="G44" i="13"/>
  <c r="AF98" i="13" s="1"/>
  <c r="G43" i="13"/>
  <c r="G42" i="13"/>
  <c r="J42" i="13" s="1"/>
  <c r="AF115" i="13" s="1"/>
  <c r="G41" i="13"/>
  <c r="J41" i="13" s="1"/>
  <c r="G40" i="13"/>
  <c r="J40" i="13" s="1"/>
  <c r="AF113" i="13" s="1"/>
  <c r="G55" i="13"/>
  <c r="G54" i="13"/>
  <c r="AF108" i="13" s="1"/>
  <c r="G39" i="13"/>
  <c r="J39" i="13" s="1"/>
  <c r="AF126" i="13" s="1"/>
  <c r="G70" i="13"/>
  <c r="AE106" i="13" s="1"/>
  <c r="G69" i="13"/>
  <c r="G68" i="13"/>
  <c r="AE104" i="13" s="1"/>
  <c r="G67" i="13"/>
  <c r="G66" i="13"/>
  <c r="J66" i="13" s="1"/>
  <c r="AE121" i="13" s="1"/>
  <c r="G65" i="13"/>
  <c r="G64" i="13"/>
  <c r="J64" i="13" s="1"/>
  <c r="AE119" i="13" s="1"/>
  <c r="G63" i="13"/>
  <c r="G62" i="13"/>
  <c r="AE98" i="13" s="1"/>
  <c r="G61" i="13"/>
  <c r="G60" i="13"/>
  <c r="J60" i="13" s="1"/>
  <c r="AE115" i="13" s="1"/>
  <c r="G59" i="13"/>
  <c r="G58" i="13"/>
  <c r="J58" i="13" s="1"/>
  <c r="AE113" i="13" s="1"/>
  <c r="G73" i="13"/>
  <c r="G72" i="13"/>
  <c r="AE108" i="13" s="1"/>
  <c r="G57" i="13"/>
  <c r="J57" i="13" s="1"/>
  <c r="G75" i="13"/>
  <c r="J75" i="13" s="1"/>
  <c r="G159" i="13"/>
  <c r="Q105" i="13" s="1"/>
  <c r="G158" i="13"/>
  <c r="Q104" i="13" s="1"/>
  <c r="G157" i="13"/>
  <c r="G142" i="13"/>
  <c r="G141" i="13"/>
  <c r="G140" i="13"/>
  <c r="J140" i="13" s="1"/>
  <c r="P123" i="13" s="1"/>
  <c r="G139" i="13"/>
  <c r="J139" i="13" s="1"/>
  <c r="P122" i="13" s="1"/>
  <c r="G138" i="13"/>
  <c r="J138" i="13" s="1"/>
  <c r="P121" i="13" s="1"/>
  <c r="G137" i="13"/>
  <c r="G136" i="13"/>
  <c r="J136" i="13" s="1"/>
  <c r="P119" i="13" s="1"/>
  <c r="G135" i="13"/>
  <c r="J135" i="13" s="1"/>
  <c r="G134" i="13"/>
  <c r="G133" i="13"/>
  <c r="G132" i="13"/>
  <c r="J132" i="13" s="1"/>
  <c r="P115" i="13" s="1"/>
  <c r="G131" i="13"/>
  <c r="J131" i="13" s="1"/>
  <c r="P114" i="13" s="1"/>
  <c r="G130" i="13"/>
  <c r="J130" i="13" s="1"/>
  <c r="P113" i="13" s="1"/>
  <c r="G145" i="13"/>
  <c r="G144" i="13"/>
  <c r="J144" i="13" s="1"/>
  <c r="G129" i="13"/>
  <c r="G124" i="13"/>
  <c r="J124" i="13" s="1"/>
  <c r="G123" i="13"/>
  <c r="G122" i="13"/>
  <c r="O104" i="13" s="1"/>
  <c r="G121" i="13"/>
  <c r="O103" i="13" s="1"/>
  <c r="G120" i="13"/>
  <c r="J120" i="13" s="1"/>
  <c r="O121" i="13" s="1"/>
  <c r="G119" i="13"/>
  <c r="G118" i="13"/>
  <c r="J118" i="13" s="1"/>
  <c r="O119" i="13" s="1"/>
  <c r="G117" i="13"/>
  <c r="G116" i="13"/>
  <c r="J116" i="13" s="1"/>
  <c r="O117" i="13" s="1"/>
  <c r="G115" i="13"/>
  <c r="G114" i="13"/>
  <c r="J114" i="13" s="1"/>
  <c r="O115" i="13" s="1"/>
  <c r="G113" i="13"/>
  <c r="O95" i="13" s="1"/>
  <c r="G112" i="13"/>
  <c r="J112" i="13" s="1"/>
  <c r="O113" i="13" s="1"/>
  <c r="G127" i="13"/>
  <c r="G126" i="13"/>
  <c r="O108" i="13" s="1"/>
  <c r="G111" i="13"/>
  <c r="J111" i="13" s="1"/>
  <c r="O126" i="13" s="1"/>
  <c r="G106" i="13"/>
  <c r="J106" i="13" s="1"/>
  <c r="N128" i="13" s="1"/>
  <c r="AL128" i="13" s="1"/>
  <c r="G105" i="13"/>
  <c r="G104" i="13"/>
  <c r="J104" i="13" s="1"/>
  <c r="N123" i="13" s="1"/>
  <c r="AL123" i="13" s="1"/>
  <c r="G103" i="13"/>
  <c r="J103" i="13" s="1"/>
  <c r="N122" i="13" s="1"/>
  <c r="G102" i="13"/>
  <c r="N102" i="13" s="1"/>
  <c r="G101" i="13"/>
  <c r="J101" i="13" s="1"/>
  <c r="G100" i="13"/>
  <c r="J100" i="13" s="1"/>
  <c r="N119" i="13" s="1"/>
  <c r="G99" i="13"/>
  <c r="G98" i="13"/>
  <c r="J98" i="13" s="1"/>
  <c r="N117" i="13" s="1"/>
  <c r="G97" i="13"/>
  <c r="G96" i="13"/>
  <c r="J96" i="13" s="1"/>
  <c r="N115" i="13" s="1"/>
  <c r="G95" i="13"/>
  <c r="J95" i="13" s="1"/>
  <c r="G94" i="13"/>
  <c r="N94" i="13" s="1"/>
  <c r="G109" i="13"/>
  <c r="J109" i="13" s="1"/>
  <c r="G108" i="13"/>
  <c r="J108" i="13" s="1"/>
  <c r="N127" i="13" s="1"/>
  <c r="G93" i="13"/>
  <c r="J93" i="13" s="1"/>
  <c r="H34" i="13"/>
  <c r="H33" i="13"/>
  <c r="H32" i="13"/>
  <c r="H31" i="13"/>
  <c r="H30" i="13"/>
  <c r="H29" i="13"/>
  <c r="H28" i="13"/>
  <c r="H27" i="13"/>
  <c r="H26" i="13"/>
  <c r="H25" i="13"/>
  <c r="H24" i="13"/>
  <c r="H23" i="13"/>
  <c r="H22" i="13"/>
  <c r="H37" i="13"/>
  <c r="H36" i="13"/>
  <c r="H21" i="13"/>
  <c r="H52" i="13"/>
  <c r="H51" i="13"/>
  <c r="H50" i="13"/>
  <c r="H49" i="13"/>
  <c r="H48" i="13"/>
  <c r="H47" i="13"/>
  <c r="H46" i="13"/>
  <c r="H45" i="13"/>
  <c r="H44" i="13"/>
  <c r="H43" i="13"/>
  <c r="H42" i="13"/>
  <c r="H41" i="13"/>
  <c r="H40" i="13"/>
  <c r="H55" i="13"/>
  <c r="H54" i="13"/>
  <c r="H39" i="13"/>
  <c r="H70" i="13"/>
  <c r="H69" i="13"/>
  <c r="H68" i="13"/>
  <c r="H67" i="13"/>
  <c r="H66" i="13"/>
  <c r="H65" i="13"/>
  <c r="H64" i="13"/>
  <c r="H63" i="13"/>
  <c r="H62" i="13"/>
  <c r="H61" i="13"/>
  <c r="H60" i="13"/>
  <c r="H59" i="13"/>
  <c r="H58" i="13"/>
  <c r="H73" i="13"/>
  <c r="H72" i="13"/>
  <c r="H57" i="13"/>
  <c r="H75" i="13"/>
  <c r="H142" i="13"/>
  <c r="H141" i="13"/>
  <c r="H140" i="13"/>
  <c r="H139" i="13"/>
  <c r="H138" i="13"/>
  <c r="H137" i="13"/>
  <c r="H136" i="13"/>
  <c r="H135" i="13"/>
  <c r="H134" i="13"/>
  <c r="H133" i="13"/>
  <c r="H132" i="13"/>
  <c r="H131" i="13"/>
  <c r="H130" i="13"/>
  <c r="H145" i="13"/>
  <c r="H144" i="13"/>
  <c r="H129" i="13"/>
  <c r="H124" i="13"/>
  <c r="H123" i="13"/>
  <c r="H122" i="13"/>
  <c r="H121" i="13"/>
  <c r="H120" i="13"/>
  <c r="H119" i="13"/>
  <c r="H118" i="13"/>
  <c r="H117" i="13"/>
  <c r="H116" i="13"/>
  <c r="H115" i="13"/>
  <c r="H114" i="13"/>
  <c r="H113" i="13"/>
  <c r="H112" i="13"/>
  <c r="H127" i="13"/>
  <c r="H126" i="13"/>
  <c r="H111" i="13"/>
  <c r="H106" i="13"/>
  <c r="H105" i="13"/>
  <c r="H104" i="13"/>
  <c r="H103" i="13"/>
  <c r="H102" i="13"/>
  <c r="H101" i="13"/>
  <c r="H100" i="13"/>
  <c r="H99" i="13"/>
  <c r="H98" i="13"/>
  <c r="H97" i="13"/>
  <c r="H96" i="13"/>
  <c r="H95" i="13"/>
  <c r="H94" i="13"/>
  <c r="H109" i="13"/>
  <c r="H108" i="13"/>
  <c r="H93" i="13"/>
  <c r="I34" i="13"/>
  <c r="I33" i="13"/>
  <c r="I32" i="13"/>
  <c r="I31" i="13"/>
  <c r="I30" i="13"/>
  <c r="I29" i="13"/>
  <c r="I28" i="13"/>
  <c r="I27" i="13"/>
  <c r="I26" i="13"/>
  <c r="I25" i="13"/>
  <c r="I24" i="13"/>
  <c r="I23" i="13"/>
  <c r="I22" i="13"/>
  <c r="I37" i="13"/>
  <c r="I36" i="13"/>
  <c r="I21" i="13"/>
  <c r="I52" i="13"/>
  <c r="I51" i="13"/>
  <c r="I50" i="13"/>
  <c r="I49" i="13"/>
  <c r="I48" i="13"/>
  <c r="I47" i="13"/>
  <c r="I46" i="13"/>
  <c r="I45" i="13"/>
  <c r="I44" i="13"/>
  <c r="I43" i="13"/>
  <c r="I42" i="13"/>
  <c r="I41" i="13"/>
  <c r="I40" i="13"/>
  <c r="I55" i="13"/>
  <c r="I54" i="13"/>
  <c r="I39" i="13"/>
  <c r="I70" i="13"/>
  <c r="I69" i="13"/>
  <c r="I68" i="13"/>
  <c r="I67" i="13"/>
  <c r="I66" i="13"/>
  <c r="I65" i="13"/>
  <c r="I64" i="13"/>
  <c r="I63" i="13"/>
  <c r="I62" i="13"/>
  <c r="I61" i="13"/>
  <c r="I60" i="13"/>
  <c r="I59" i="13"/>
  <c r="I58" i="13"/>
  <c r="I73" i="13"/>
  <c r="I72" i="13"/>
  <c r="I57" i="13"/>
  <c r="I75" i="13"/>
  <c r="I142" i="13"/>
  <c r="I141" i="13"/>
  <c r="I140" i="13"/>
  <c r="I139" i="13"/>
  <c r="I138" i="13"/>
  <c r="I137" i="13"/>
  <c r="I136" i="13"/>
  <c r="I135" i="13"/>
  <c r="I134" i="13"/>
  <c r="I133" i="13"/>
  <c r="I132" i="13"/>
  <c r="I131" i="13"/>
  <c r="I130" i="13"/>
  <c r="I145" i="13"/>
  <c r="I144" i="13"/>
  <c r="I129" i="13"/>
  <c r="I124" i="13"/>
  <c r="I123" i="13"/>
  <c r="I122" i="13"/>
  <c r="I121" i="13"/>
  <c r="I120" i="13"/>
  <c r="I119" i="13"/>
  <c r="I118" i="13"/>
  <c r="I117" i="13"/>
  <c r="I116" i="13"/>
  <c r="I115" i="13"/>
  <c r="I114" i="13"/>
  <c r="I113" i="13"/>
  <c r="I112" i="13"/>
  <c r="I127" i="13"/>
  <c r="I126" i="13"/>
  <c r="I111" i="13"/>
  <c r="I106" i="13"/>
  <c r="I105" i="13"/>
  <c r="I104" i="13"/>
  <c r="I103" i="13"/>
  <c r="I102" i="13"/>
  <c r="I101" i="13"/>
  <c r="I100" i="13"/>
  <c r="I99" i="13"/>
  <c r="I98" i="13"/>
  <c r="I97" i="13"/>
  <c r="I96" i="13"/>
  <c r="I95" i="13"/>
  <c r="I94" i="13"/>
  <c r="I109" i="13"/>
  <c r="I108" i="13"/>
  <c r="I93" i="13"/>
  <c r="K34" i="13"/>
  <c r="K33" i="13"/>
  <c r="K32" i="13"/>
  <c r="K31" i="13"/>
  <c r="K30" i="13"/>
  <c r="K29" i="13"/>
  <c r="K28" i="13"/>
  <c r="K27" i="13"/>
  <c r="K26" i="13"/>
  <c r="K25" i="13"/>
  <c r="K24" i="13"/>
  <c r="K23" i="13"/>
  <c r="K22" i="13"/>
  <c r="K37" i="13"/>
  <c r="K36" i="13"/>
  <c r="K21" i="13"/>
  <c r="K52" i="13"/>
  <c r="K51" i="13"/>
  <c r="K50" i="13"/>
  <c r="K49" i="13"/>
  <c r="K48" i="13"/>
  <c r="K47" i="13"/>
  <c r="K46" i="13"/>
  <c r="K45" i="13"/>
  <c r="K44" i="13"/>
  <c r="K43" i="13"/>
  <c r="K42" i="13"/>
  <c r="K41" i="13"/>
  <c r="K40" i="13"/>
  <c r="K55" i="13"/>
  <c r="K54" i="13"/>
  <c r="K39" i="13"/>
  <c r="K70" i="13"/>
  <c r="K69" i="13"/>
  <c r="K68" i="13"/>
  <c r="K67" i="13"/>
  <c r="K66" i="13"/>
  <c r="K65" i="13"/>
  <c r="K64" i="13"/>
  <c r="K63" i="13"/>
  <c r="K62" i="13"/>
  <c r="K61" i="13"/>
  <c r="K60" i="13"/>
  <c r="K59" i="13"/>
  <c r="K58" i="13"/>
  <c r="K73" i="13"/>
  <c r="K72" i="13"/>
  <c r="K57" i="13"/>
  <c r="K75" i="13"/>
  <c r="K142" i="13"/>
  <c r="K141" i="13"/>
  <c r="K140" i="13"/>
  <c r="K139" i="13"/>
  <c r="K138" i="13"/>
  <c r="K137" i="13"/>
  <c r="K136" i="13"/>
  <c r="K135" i="13"/>
  <c r="K134" i="13"/>
  <c r="K133" i="13"/>
  <c r="K132" i="13"/>
  <c r="K131" i="13"/>
  <c r="K130" i="13"/>
  <c r="K145" i="13"/>
  <c r="K144" i="13"/>
  <c r="K129" i="13"/>
  <c r="K124" i="13"/>
  <c r="K123" i="13"/>
  <c r="K122" i="13"/>
  <c r="K121" i="13"/>
  <c r="K120" i="13"/>
  <c r="K119" i="13"/>
  <c r="K118" i="13"/>
  <c r="K117" i="13"/>
  <c r="K116" i="13"/>
  <c r="K115" i="13"/>
  <c r="K114" i="13"/>
  <c r="K113" i="13"/>
  <c r="K112" i="13"/>
  <c r="K127" i="13"/>
  <c r="K126" i="13"/>
  <c r="K111" i="13"/>
  <c r="K106" i="13"/>
  <c r="K105" i="13"/>
  <c r="K104" i="13"/>
  <c r="K103" i="13"/>
  <c r="K102" i="13"/>
  <c r="K101" i="13"/>
  <c r="K100" i="13"/>
  <c r="K99" i="13"/>
  <c r="K98" i="13"/>
  <c r="K97" i="13"/>
  <c r="K96" i="13"/>
  <c r="K95" i="13"/>
  <c r="K94" i="13"/>
  <c r="K109" i="13"/>
  <c r="K108" i="13"/>
  <c r="K93" i="13"/>
  <c r="J33" i="13"/>
  <c r="AG124" i="13" s="1"/>
  <c r="J29" i="13"/>
  <c r="J25" i="13"/>
  <c r="AG116" i="13" s="1"/>
  <c r="J22" i="13"/>
  <c r="AG113" i="13" s="1"/>
  <c r="J37" i="13"/>
  <c r="J36" i="13"/>
  <c r="AG127" i="13" s="1"/>
  <c r="J105" i="13"/>
  <c r="J97" i="13"/>
  <c r="J51" i="13"/>
  <c r="AF124" i="13" s="1"/>
  <c r="J50" i="13"/>
  <c r="AF123" i="13" s="1"/>
  <c r="J48" i="13"/>
  <c r="AF121" i="13" s="1"/>
  <c r="J47" i="13"/>
  <c r="J43" i="13"/>
  <c r="J55" i="13"/>
  <c r="J70" i="13"/>
  <c r="AE128" i="13" s="1"/>
  <c r="J69" i="13"/>
  <c r="AE124" i="13" s="1"/>
  <c r="J65" i="13"/>
  <c r="J61" i="13"/>
  <c r="AE116" i="13" s="1"/>
  <c r="J73" i="13"/>
  <c r="J142" i="13"/>
  <c r="P128" i="13" s="1"/>
  <c r="J141" i="13"/>
  <c r="J134" i="13"/>
  <c r="P117" i="13" s="1"/>
  <c r="J133" i="13"/>
  <c r="P116" i="13" s="1"/>
  <c r="J123" i="13"/>
  <c r="O124" i="13" s="1"/>
  <c r="J119" i="13"/>
  <c r="O120" i="13" s="1"/>
  <c r="J115" i="13"/>
  <c r="O116" i="13" s="1"/>
  <c r="J127" i="13"/>
  <c r="O112" i="13" s="1"/>
  <c r="J126" i="13"/>
  <c r="O127" i="13" s="1"/>
  <c r="I304" i="13"/>
  <c r="H304" i="13"/>
  <c r="G304" i="13"/>
  <c r="J304" i="13" s="1"/>
  <c r="AK128" i="13" s="1"/>
  <c r="F304" i="13"/>
  <c r="E304" i="13"/>
  <c r="I303" i="13"/>
  <c r="H303" i="13"/>
  <c r="G303" i="13"/>
  <c r="AK105" i="13" s="1"/>
  <c r="F303" i="13"/>
  <c r="E303" i="13"/>
  <c r="I302" i="13"/>
  <c r="H302" i="13"/>
  <c r="G302" i="13"/>
  <c r="AK104" i="13" s="1"/>
  <c r="F302" i="13"/>
  <c r="E302" i="13"/>
  <c r="I301" i="13"/>
  <c r="H301" i="13"/>
  <c r="G301" i="13"/>
  <c r="F301" i="13"/>
  <c r="E301" i="13"/>
  <c r="I300" i="13"/>
  <c r="H300" i="13"/>
  <c r="G300" i="13"/>
  <c r="J300" i="13" s="1"/>
  <c r="F300" i="13"/>
  <c r="E300" i="13"/>
  <c r="I299" i="13"/>
  <c r="H299" i="13"/>
  <c r="G299" i="13"/>
  <c r="F299" i="13"/>
  <c r="E299" i="13"/>
  <c r="I298" i="13"/>
  <c r="H298" i="13"/>
  <c r="G298" i="13"/>
  <c r="F298" i="13"/>
  <c r="E298" i="13"/>
  <c r="I297" i="13"/>
  <c r="H297" i="13"/>
  <c r="G297" i="13"/>
  <c r="F297" i="13"/>
  <c r="E297" i="13"/>
  <c r="I296" i="13"/>
  <c r="H296" i="13"/>
  <c r="G296" i="13"/>
  <c r="F296" i="13"/>
  <c r="E296" i="13"/>
  <c r="I295" i="13"/>
  <c r="H295" i="13"/>
  <c r="G295" i="13"/>
  <c r="AK97" i="13" s="1"/>
  <c r="F295" i="13"/>
  <c r="E295" i="13"/>
  <c r="I294" i="13"/>
  <c r="H294" i="13"/>
  <c r="G294" i="13"/>
  <c r="J294" i="13" s="1"/>
  <c r="F294" i="13"/>
  <c r="E294" i="13"/>
  <c r="I293" i="13"/>
  <c r="H293" i="13"/>
  <c r="G293" i="13"/>
  <c r="F293" i="13"/>
  <c r="E293" i="13"/>
  <c r="I292" i="13"/>
  <c r="H292" i="13"/>
  <c r="G292" i="13"/>
  <c r="J292" i="13" s="1"/>
  <c r="F292" i="13"/>
  <c r="E292" i="13"/>
  <c r="I307" i="13"/>
  <c r="H307" i="13"/>
  <c r="G307" i="13"/>
  <c r="J307" i="13" s="1"/>
  <c r="AK112" i="13" s="1"/>
  <c r="F307" i="13"/>
  <c r="E307" i="13"/>
  <c r="I306" i="13"/>
  <c r="H306" i="13"/>
  <c r="G306" i="13"/>
  <c r="F306" i="13"/>
  <c r="E306" i="13"/>
  <c r="I291" i="13"/>
  <c r="H291" i="13"/>
  <c r="G291" i="13"/>
  <c r="F291" i="13"/>
  <c r="E291" i="13"/>
  <c r="G340" i="13"/>
  <c r="J340" i="13" s="1"/>
  <c r="U128" i="13" s="1"/>
  <c r="I340" i="13"/>
  <c r="H340" i="13"/>
  <c r="F340" i="13"/>
  <c r="E340" i="13"/>
  <c r="G339" i="13"/>
  <c r="J339" i="13" s="1"/>
  <c r="I339" i="13"/>
  <c r="H339" i="13"/>
  <c r="F339" i="13"/>
  <c r="E339" i="13"/>
  <c r="G338" i="13"/>
  <c r="J338" i="13" s="1"/>
  <c r="U123" i="13" s="1"/>
  <c r="I338" i="13"/>
  <c r="H338" i="13"/>
  <c r="F338" i="13"/>
  <c r="E338" i="13"/>
  <c r="G337" i="13"/>
  <c r="J337" i="13" s="1"/>
  <c r="U122" i="13" s="1"/>
  <c r="I337" i="13"/>
  <c r="H337" i="13"/>
  <c r="F337" i="13"/>
  <c r="E337" i="13"/>
  <c r="G336" i="13"/>
  <c r="J336" i="13" s="1"/>
  <c r="U121" i="13" s="1"/>
  <c r="I336" i="13"/>
  <c r="H336" i="13"/>
  <c r="F336" i="13"/>
  <c r="E336" i="13"/>
  <c r="G335" i="13"/>
  <c r="I335" i="13"/>
  <c r="H335" i="13"/>
  <c r="F335" i="13"/>
  <c r="E335" i="13"/>
  <c r="G334" i="13"/>
  <c r="J334" i="13" s="1"/>
  <c r="U119" i="13" s="1"/>
  <c r="I334" i="13"/>
  <c r="H334" i="13"/>
  <c r="F334" i="13"/>
  <c r="E334" i="13"/>
  <c r="G333" i="13"/>
  <c r="J333" i="13" s="1"/>
  <c r="U118" i="13" s="1"/>
  <c r="I333" i="13"/>
  <c r="H333" i="13"/>
  <c r="F333" i="13"/>
  <c r="E333" i="13"/>
  <c r="G332" i="13"/>
  <c r="J332" i="13" s="1"/>
  <c r="U117" i="13" s="1"/>
  <c r="I332" i="13"/>
  <c r="H332" i="13"/>
  <c r="F332" i="13"/>
  <c r="E332" i="13"/>
  <c r="G331" i="13"/>
  <c r="I331" i="13"/>
  <c r="H331" i="13"/>
  <c r="F331" i="13"/>
  <c r="E331" i="13"/>
  <c r="G330" i="13"/>
  <c r="J330" i="13" s="1"/>
  <c r="U115" i="13" s="1"/>
  <c r="I330" i="13"/>
  <c r="H330" i="13"/>
  <c r="F330" i="13"/>
  <c r="E330" i="13"/>
  <c r="G329" i="13"/>
  <c r="U95" i="13" s="1"/>
  <c r="I329" i="13"/>
  <c r="H329" i="13"/>
  <c r="F329" i="13"/>
  <c r="E329" i="13"/>
  <c r="G328" i="13"/>
  <c r="J328" i="13" s="1"/>
  <c r="U113" i="13" s="1"/>
  <c r="I328" i="13"/>
  <c r="H328" i="13"/>
  <c r="F328" i="13"/>
  <c r="E328" i="13"/>
  <c r="G343" i="13"/>
  <c r="J343" i="13" s="1"/>
  <c r="U112" i="13" s="1"/>
  <c r="I343" i="13"/>
  <c r="H343" i="13"/>
  <c r="F343" i="13"/>
  <c r="E343" i="13"/>
  <c r="G342" i="13"/>
  <c r="J342" i="13" s="1"/>
  <c r="U127" i="13" s="1"/>
  <c r="I342" i="13"/>
  <c r="H342" i="13"/>
  <c r="F342" i="13"/>
  <c r="E342" i="13"/>
  <c r="I327" i="13"/>
  <c r="H327" i="13"/>
  <c r="G327" i="13"/>
  <c r="J327" i="13" s="1"/>
  <c r="U126" i="13" s="1"/>
  <c r="F327" i="13"/>
  <c r="E327" i="13"/>
  <c r="K88" i="13"/>
  <c r="G88" i="13"/>
  <c r="J88" i="13" s="1"/>
  <c r="AD128" i="13" s="1"/>
  <c r="I88" i="13"/>
  <c r="H88" i="13"/>
  <c r="F88" i="13"/>
  <c r="E88" i="13"/>
  <c r="K87" i="13"/>
  <c r="G87" i="13"/>
  <c r="J87" i="13" s="1"/>
  <c r="AD124" i="13" s="1"/>
  <c r="I87" i="13"/>
  <c r="H87" i="13"/>
  <c r="F87" i="13"/>
  <c r="E87" i="13"/>
  <c r="K86" i="13"/>
  <c r="G86" i="13"/>
  <c r="J86" i="13" s="1"/>
  <c r="AD123" i="13" s="1"/>
  <c r="I86" i="13"/>
  <c r="H86" i="13"/>
  <c r="F86" i="13"/>
  <c r="E86" i="13"/>
  <c r="K85" i="13"/>
  <c r="G85" i="13"/>
  <c r="J85" i="13" s="1"/>
  <c r="AD122" i="13" s="1"/>
  <c r="I85" i="13"/>
  <c r="H85" i="13"/>
  <c r="F85" i="13"/>
  <c r="E85" i="13"/>
  <c r="K84" i="13"/>
  <c r="G84" i="13"/>
  <c r="I84" i="13"/>
  <c r="H84" i="13"/>
  <c r="F84" i="13"/>
  <c r="E84" i="13"/>
  <c r="K83" i="13"/>
  <c r="G83" i="13"/>
  <c r="AD101" i="13" s="1"/>
  <c r="I83" i="13"/>
  <c r="H83" i="13"/>
  <c r="F83" i="13"/>
  <c r="E83" i="13"/>
  <c r="K82" i="13"/>
  <c r="G82" i="13"/>
  <c r="J82" i="13" s="1"/>
  <c r="AD119" i="13" s="1"/>
  <c r="I82" i="13"/>
  <c r="H82" i="13"/>
  <c r="F82" i="13"/>
  <c r="E82" i="13"/>
  <c r="K81" i="13"/>
  <c r="G81" i="13"/>
  <c r="J81" i="13" s="1"/>
  <c r="AD118" i="13" s="1"/>
  <c r="I81" i="13"/>
  <c r="H81" i="13"/>
  <c r="F81" i="13"/>
  <c r="E81" i="13"/>
  <c r="K80" i="13"/>
  <c r="G80" i="13"/>
  <c r="J80" i="13" s="1"/>
  <c r="AD117" i="13" s="1"/>
  <c r="I80" i="13"/>
  <c r="H80" i="13"/>
  <c r="F80" i="13"/>
  <c r="E80" i="13"/>
  <c r="K79" i="13"/>
  <c r="G79" i="13"/>
  <c r="J79" i="13" s="1"/>
  <c r="I79" i="13"/>
  <c r="H79" i="13"/>
  <c r="F79" i="13"/>
  <c r="E79" i="13"/>
  <c r="K78" i="13"/>
  <c r="G78" i="13"/>
  <c r="J78" i="13" s="1"/>
  <c r="AD115" i="13" s="1"/>
  <c r="I78" i="13"/>
  <c r="H78" i="13"/>
  <c r="F78" i="13"/>
  <c r="E78" i="13"/>
  <c r="K77" i="13"/>
  <c r="G77" i="13"/>
  <c r="J77" i="13" s="1"/>
  <c r="AD114" i="13" s="1"/>
  <c r="I77" i="13"/>
  <c r="H77" i="13"/>
  <c r="F77" i="13"/>
  <c r="E77" i="13"/>
  <c r="K76" i="13"/>
  <c r="G76" i="13"/>
  <c r="I76" i="13"/>
  <c r="H76" i="13"/>
  <c r="F76" i="13"/>
  <c r="E76" i="13"/>
  <c r="K91" i="13"/>
  <c r="G91" i="13"/>
  <c r="J91" i="13" s="1"/>
  <c r="AD112" i="13" s="1"/>
  <c r="I91" i="13"/>
  <c r="H91" i="13"/>
  <c r="F91" i="13"/>
  <c r="E91" i="13"/>
  <c r="K90" i="13"/>
  <c r="G90" i="13"/>
  <c r="J90" i="13" s="1"/>
  <c r="AD127" i="13" s="1"/>
  <c r="I90" i="13"/>
  <c r="H90" i="13"/>
  <c r="F90" i="13"/>
  <c r="E90" i="13"/>
  <c r="E18" i="13"/>
  <c r="F18" i="13"/>
  <c r="G18" i="13"/>
  <c r="J18" i="13" s="1"/>
  <c r="H18" i="13"/>
  <c r="I18" i="13"/>
  <c r="K18" i="13"/>
  <c r="E19" i="13"/>
  <c r="F19" i="13"/>
  <c r="G19" i="13"/>
  <c r="H19" i="13"/>
  <c r="I19" i="13"/>
  <c r="J19" i="13"/>
  <c r="K19" i="13"/>
  <c r="E4" i="13"/>
  <c r="F4" i="13"/>
  <c r="G4" i="13"/>
  <c r="J4" i="13" s="1"/>
  <c r="AH113" i="13" s="1"/>
  <c r="H4" i="13"/>
  <c r="I4" i="13"/>
  <c r="K4" i="13"/>
  <c r="E5" i="13"/>
  <c r="F5" i="13"/>
  <c r="G5" i="13"/>
  <c r="J5" i="13" s="1"/>
  <c r="AH114" i="13" s="1"/>
  <c r="H5" i="13"/>
  <c r="I5" i="13"/>
  <c r="K5" i="13"/>
  <c r="E6" i="13"/>
  <c r="F6" i="13"/>
  <c r="G6" i="13"/>
  <c r="J6" i="13" s="1"/>
  <c r="AH115" i="13" s="1"/>
  <c r="H6" i="13"/>
  <c r="I6" i="13"/>
  <c r="K6" i="13"/>
  <c r="E7" i="13"/>
  <c r="F7" i="13"/>
  <c r="G7" i="13"/>
  <c r="J7" i="13" s="1"/>
  <c r="AH116" i="13" s="1"/>
  <c r="H7" i="13"/>
  <c r="I7" i="13"/>
  <c r="K7" i="13"/>
  <c r="E8" i="13"/>
  <c r="F8" i="13"/>
  <c r="G8" i="13"/>
  <c r="H8" i="13"/>
  <c r="I8" i="13"/>
  <c r="K8" i="13"/>
  <c r="E9" i="13"/>
  <c r="F9" i="13"/>
  <c r="G9" i="13"/>
  <c r="J9" i="13" s="1"/>
  <c r="AH118" i="13" s="1"/>
  <c r="H9" i="13"/>
  <c r="I9" i="13"/>
  <c r="K9" i="13"/>
  <c r="E10" i="13"/>
  <c r="F10" i="13"/>
  <c r="G10" i="13"/>
  <c r="J10" i="13" s="1"/>
  <c r="AH119" i="13" s="1"/>
  <c r="H10" i="13"/>
  <c r="I10" i="13"/>
  <c r="K10" i="13"/>
  <c r="E11" i="13"/>
  <c r="F11" i="13"/>
  <c r="G11" i="13"/>
  <c r="J11" i="13" s="1"/>
  <c r="AH120" i="13" s="1"/>
  <c r="H11" i="13"/>
  <c r="I11" i="13"/>
  <c r="K11" i="13"/>
  <c r="E12" i="13"/>
  <c r="F12" i="13"/>
  <c r="G12" i="13"/>
  <c r="H12" i="13"/>
  <c r="I12" i="13"/>
  <c r="J12" i="13"/>
  <c r="AH121" i="13" s="1"/>
  <c r="K12" i="13"/>
  <c r="E13" i="13"/>
  <c r="F13" i="13"/>
  <c r="G13" i="13"/>
  <c r="J13" i="13" s="1"/>
  <c r="AH122" i="13" s="1"/>
  <c r="H13" i="13"/>
  <c r="I13" i="13"/>
  <c r="K13" i="13"/>
  <c r="E14" i="13"/>
  <c r="F14" i="13"/>
  <c r="G14" i="13"/>
  <c r="H14" i="13"/>
  <c r="I14" i="13"/>
  <c r="K14" i="13"/>
  <c r="E15" i="13"/>
  <c r="F15" i="13"/>
  <c r="G15" i="13"/>
  <c r="J15" i="13" s="1"/>
  <c r="H15" i="13"/>
  <c r="I15" i="13"/>
  <c r="K15" i="13"/>
  <c r="E16" i="13"/>
  <c r="F16" i="13"/>
  <c r="G16" i="13"/>
  <c r="J16" i="13" s="1"/>
  <c r="AH128" i="13" s="1"/>
  <c r="H16" i="13"/>
  <c r="I16" i="13"/>
  <c r="K16" i="13"/>
  <c r="K3" i="13"/>
  <c r="G3" i="13"/>
  <c r="J3" i="13" s="1"/>
  <c r="AH126" i="13" s="1"/>
  <c r="I3" i="13"/>
  <c r="H3" i="13"/>
  <c r="F3" i="13"/>
  <c r="E3" i="13"/>
  <c r="E162" i="13"/>
  <c r="F162" i="13"/>
  <c r="G162" i="13"/>
  <c r="J162" i="13" s="1"/>
  <c r="Q127" i="13" s="1"/>
  <c r="H162" i="13"/>
  <c r="I162" i="13"/>
  <c r="K162" i="13"/>
  <c r="E163" i="13"/>
  <c r="F163" i="13"/>
  <c r="G163" i="13"/>
  <c r="H163" i="13"/>
  <c r="I163" i="13"/>
  <c r="K163" i="13"/>
  <c r="E148" i="13"/>
  <c r="F148" i="13"/>
  <c r="G148" i="13"/>
  <c r="J148" i="13" s="1"/>
  <c r="Q113" i="13" s="1"/>
  <c r="H148" i="13"/>
  <c r="I148" i="13"/>
  <c r="K148" i="13"/>
  <c r="E149" i="13"/>
  <c r="F149" i="13"/>
  <c r="G149" i="13"/>
  <c r="H149" i="13"/>
  <c r="I149" i="13"/>
  <c r="J149" i="13"/>
  <c r="Q114" i="13" s="1"/>
  <c r="K149" i="13"/>
  <c r="E150" i="13"/>
  <c r="F150" i="13"/>
  <c r="G150" i="13"/>
  <c r="J150" i="13" s="1"/>
  <c r="Q115" i="13" s="1"/>
  <c r="H150" i="13"/>
  <c r="I150" i="13"/>
  <c r="K150" i="13"/>
  <c r="E151" i="13"/>
  <c r="F151" i="13"/>
  <c r="G151" i="13"/>
  <c r="H151" i="13"/>
  <c r="I151" i="13"/>
  <c r="K151" i="13"/>
  <c r="E152" i="13"/>
  <c r="F152" i="13"/>
  <c r="G152" i="13"/>
  <c r="J152" i="13" s="1"/>
  <c r="H152" i="13"/>
  <c r="I152" i="13"/>
  <c r="K152" i="13"/>
  <c r="E153" i="13"/>
  <c r="F153" i="13"/>
  <c r="G153" i="13"/>
  <c r="J153" i="13" s="1"/>
  <c r="Q118" i="13" s="1"/>
  <c r="H153" i="13"/>
  <c r="I153" i="13"/>
  <c r="K153" i="13"/>
  <c r="E154" i="13"/>
  <c r="F154" i="13"/>
  <c r="G154" i="13"/>
  <c r="J154" i="13" s="1"/>
  <c r="Q119" i="13" s="1"/>
  <c r="H154" i="13"/>
  <c r="I154" i="13"/>
  <c r="K154" i="13"/>
  <c r="E155" i="13"/>
  <c r="F155" i="13"/>
  <c r="G155" i="13"/>
  <c r="H155" i="13"/>
  <c r="I155" i="13"/>
  <c r="K155" i="13"/>
  <c r="E156" i="13"/>
  <c r="F156" i="13"/>
  <c r="G156" i="13"/>
  <c r="H156" i="13"/>
  <c r="I156" i="13"/>
  <c r="J156" i="13"/>
  <c r="Q121" i="13" s="1"/>
  <c r="K156" i="13"/>
  <c r="E157" i="13"/>
  <c r="F157" i="13"/>
  <c r="H157" i="13"/>
  <c r="I157" i="13"/>
  <c r="J157" i="13"/>
  <c r="Q122" i="13" s="1"/>
  <c r="K157" i="13"/>
  <c r="E158" i="13"/>
  <c r="F158" i="13"/>
  <c r="H158" i="13"/>
  <c r="I158" i="13"/>
  <c r="J158" i="13"/>
  <c r="K158" i="13"/>
  <c r="E159" i="13"/>
  <c r="F159" i="13"/>
  <c r="H159" i="13"/>
  <c r="I159" i="13"/>
  <c r="J159" i="13"/>
  <c r="Q124" i="13" s="1"/>
  <c r="K159" i="13"/>
  <c r="E160" i="13"/>
  <c r="F160" i="13"/>
  <c r="H160" i="13"/>
  <c r="I160" i="13"/>
  <c r="J160" i="13"/>
  <c r="Q128" i="13" s="1"/>
  <c r="K160" i="13"/>
  <c r="J129" i="13"/>
  <c r="P126" i="13" s="1"/>
  <c r="G376" i="13"/>
  <c r="J376" i="13" s="1"/>
  <c r="AJ128" i="13" s="1"/>
  <c r="G286" i="13"/>
  <c r="J286" i="13" s="1"/>
  <c r="AI128" i="13" s="1"/>
  <c r="G322" i="13"/>
  <c r="J322" i="13" s="1"/>
  <c r="AC128" i="13" s="1"/>
  <c r="G394" i="13"/>
  <c r="J394" i="13"/>
  <c r="AB128" i="13" s="1"/>
  <c r="G430" i="13"/>
  <c r="J430" i="13" s="1"/>
  <c r="AA128" i="13" s="1"/>
  <c r="G268" i="13"/>
  <c r="J268" i="13" s="1"/>
  <c r="Z128" i="13" s="1"/>
  <c r="G250" i="13"/>
  <c r="J250" i="13" s="1"/>
  <c r="Y128" i="13" s="1"/>
  <c r="G232" i="13"/>
  <c r="G214" i="13"/>
  <c r="J214" i="13" s="1"/>
  <c r="W128" i="13" s="1"/>
  <c r="G196" i="13"/>
  <c r="J196" i="13" s="1"/>
  <c r="V128" i="13" s="1"/>
  <c r="G412" i="13"/>
  <c r="J412" i="13" s="1"/>
  <c r="T128" i="13" s="1"/>
  <c r="G358" i="13"/>
  <c r="S106" i="13" s="1"/>
  <c r="G178" i="13"/>
  <c r="J178" i="13" s="1"/>
  <c r="R128" i="13" s="1"/>
  <c r="O128" i="13"/>
  <c r="N124" i="13"/>
  <c r="AL124" i="13" s="1"/>
  <c r="G375" i="13"/>
  <c r="J375" i="13" s="1"/>
  <c r="AJ124" i="13" s="1"/>
  <c r="G285" i="13"/>
  <c r="AI105" i="13" s="1"/>
  <c r="AH124" i="13"/>
  <c r="G321" i="13"/>
  <c r="J321" i="13" s="1"/>
  <c r="AC124" i="13" s="1"/>
  <c r="G393" i="13"/>
  <c r="G429" i="13"/>
  <c r="J429" i="13" s="1"/>
  <c r="AA124" i="13" s="1"/>
  <c r="G267" i="13"/>
  <c r="J267" i="13" s="1"/>
  <c r="Z124" i="13" s="1"/>
  <c r="G249" i="13"/>
  <c r="J249" i="13" s="1"/>
  <c r="Y124" i="13" s="1"/>
  <c r="G231" i="13"/>
  <c r="X105" i="13" s="1"/>
  <c r="G213" i="13"/>
  <c r="J213" i="13" s="1"/>
  <c r="W124" i="13" s="1"/>
  <c r="G195" i="13"/>
  <c r="J195" i="13" s="1"/>
  <c r="V124" i="13" s="1"/>
  <c r="U124" i="13"/>
  <c r="G411" i="13"/>
  <c r="G357" i="13"/>
  <c r="J357" i="13" s="1"/>
  <c r="S124" i="13" s="1"/>
  <c r="G177" i="13"/>
  <c r="R105" i="13" s="1"/>
  <c r="P124" i="13"/>
  <c r="Q123" i="13"/>
  <c r="G176" i="13"/>
  <c r="G356" i="13"/>
  <c r="J356" i="13" s="1"/>
  <c r="S123" i="13" s="1"/>
  <c r="G410" i="13"/>
  <c r="T104" i="13" s="1"/>
  <c r="G194" i="13"/>
  <c r="J194" i="13" s="1"/>
  <c r="V123" i="13" s="1"/>
  <c r="G374" i="13"/>
  <c r="J374" i="13" s="1"/>
  <c r="AJ123" i="13" s="1"/>
  <c r="G284" i="13"/>
  <c r="J284" i="13" s="1"/>
  <c r="AI123" i="13" s="1"/>
  <c r="G320" i="13"/>
  <c r="J320" i="13" s="1"/>
  <c r="AC123" i="13" s="1"/>
  <c r="G392" i="13"/>
  <c r="J392" i="13" s="1"/>
  <c r="AB123" i="13" s="1"/>
  <c r="G428" i="13"/>
  <c r="J428" i="13" s="1"/>
  <c r="AA123" i="13" s="1"/>
  <c r="G266" i="13"/>
  <c r="J266" i="13" s="1"/>
  <c r="Z123" i="13" s="1"/>
  <c r="G248" i="13"/>
  <c r="Y104" i="13" s="1"/>
  <c r="G230" i="13"/>
  <c r="J230" i="13" s="1"/>
  <c r="X123" i="13" s="1"/>
  <c r="G212" i="13"/>
  <c r="W104" i="13" s="1"/>
  <c r="G175" i="13"/>
  <c r="J175" i="13" s="1"/>
  <c r="R122" i="13" s="1"/>
  <c r="G355" i="13"/>
  <c r="S103" i="13" s="1"/>
  <c r="G211" i="13"/>
  <c r="G229" i="13"/>
  <c r="J229" i="13" s="1"/>
  <c r="X122" i="13" s="1"/>
  <c r="G247" i="13"/>
  <c r="J247" i="13" s="1"/>
  <c r="Y122" i="13" s="1"/>
  <c r="G265" i="13"/>
  <c r="J265" i="13" s="1"/>
  <c r="Z122" i="13" s="1"/>
  <c r="G409" i="13"/>
  <c r="T103" i="13" s="1"/>
  <c r="G193" i="13"/>
  <c r="G427" i="13"/>
  <c r="J427" i="13" s="1"/>
  <c r="AA122" i="13" s="1"/>
  <c r="J301" i="13"/>
  <c r="AK122" i="13"/>
  <c r="G373" i="13"/>
  <c r="J373" i="13" s="1"/>
  <c r="AJ122" i="13" s="1"/>
  <c r="G283" i="13"/>
  <c r="AI103" i="13" s="1"/>
  <c r="AG122" i="13"/>
  <c r="G319" i="13"/>
  <c r="AC103" i="13" s="1"/>
  <c r="G391" i="13"/>
  <c r="J391" i="13" s="1"/>
  <c r="AB122" i="13" s="1"/>
  <c r="G174" i="13"/>
  <c r="G354" i="13"/>
  <c r="J354" i="13" s="1"/>
  <c r="S121" i="13" s="1"/>
  <c r="G408" i="13"/>
  <c r="J408" i="13" s="1"/>
  <c r="T121" i="13" s="1"/>
  <c r="G192" i="13"/>
  <c r="G210" i="13"/>
  <c r="J210" i="13" s="1"/>
  <c r="W121" i="13" s="1"/>
  <c r="G228" i="13"/>
  <c r="J228" i="13" s="1"/>
  <c r="X121" i="13" s="1"/>
  <c r="G246" i="13"/>
  <c r="J246" i="13" s="1"/>
  <c r="Y121" i="13" s="1"/>
  <c r="G264" i="13"/>
  <c r="Z102" i="13" s="1"/>
  <c r="G426" i="13"/>
  <c r="J426" i="13" s="1"/>
  <c r="AA121" i="13" s="1"/>
  <c r="G390" i="13"/>
  <c r="J390" i="13" s="1"/>
  <c r="AB121" i="13" s="1"/>
  <c r="G318" i="13"/>
  <c r="J318" i="13" s="1"/>
  <c r="AC121" i="13" s="1"/>
  <c r="G282" i="13"/>
  <c r="J282" i="13" s="1"/>
  <c r="AI121" i="13" s="1"/>
  <c r="G372" i="13"/>
  <c r="J372" i="13" s="1"/>
  <c r="AJ121" i="13" s="1"/>
  <c r="AK121" i="13"/>
  <c r="N120" i="13"/>
  <c r="G173" i="13"/>
  <c r="J173" i="13" s="1"/>
  <c r="R120" i="13" s="1"/>
  <c r="G353" i="13"/>
  <c r="S101" i="13" s="1"/>
  <c r="G407" i="13"/>
  <c r="J407" i="13" s="1"/>
  <c r="T120" i="13" s="1"/>
  <c r="G191" i="13"/>
  <c r="J191" i="13" s="1"/>
  <c r="V120" i="13" s="1"/>
  <c r="G209" i="13"/>
  <c r="J209" i="13" s="1"/>
  <c r="W120" i="13" s="1"/>
  <c r="G227" i="13"/>
  <c r="J227" i="13" s="1"/>
  <c r="X120" i="13" s="1"/>
  <c r="G245" i="13"/>
  <c r="Y101" i="13" s="1"/>
  <c r="G263" i="13"/>
  <c r="J263" i="13" s="1"/>
  <c r="Z120" i="13" s="1"/>
  <c r="G425" i="13"/>
  <c r="J425" i="13" s="1"/>
  <c r="AA120" i="13" s="1"/>
  <c r="G389" i="13"/>
  <c r="J389" i="13" s="1"/>
  <c r="AB120" i="13" s="1"/>
  <c r="G317" i="13"/>
  <c r="J317" i="13" s="1"/>
  <c r="AC120" i="13" s="1"/>
  <c r="AE120" i="13"/>
  <c r="AF120" i="13"/>
  <c r="AG120" i="13"/>
  <c r="G281" i="13"/>
  <c r="J281" i="13" s="1"/>
  <c r="AI120" i="13" s="1"/>
  <c r="G371" i="13"/>
  <c r="AJ101" i="13" s="1"/>
  <c r="G172" i="13"/>
  <c r="J172" i="13" s="1"/>
  <c r="R119" i="13" s="1"/>
  <c r="G352" i="13"/>
  <c r="J352" i="13" s="1"/>
  <c r="S119" i="13" s="1"/>
  <c r="G406" i="13"/>
  <c r="T100" i="13" s="1"/>
  <c r="G190" i="13"/>
  <c r="J190" i="13" s="1"/>
  <c r="V119" i="13" s="1"/>
  <c r="G208" i="13"/>
  <c r="J208" i="13" s="1"/>
  <c r="W119" i="13" s="1"/>
  <c r="G226" i="13"/>
  <c r="G244" i="13"/>
  <c r="J244" i="13" s="1"/>
  <c r="Y119" i="13" s="1"/>
  <c r="G262" i="13"/>
  <c r="J262" i="13" s="1"/>
  <c r="Z119" i="13" s="1"/>
  <c r="G424" i="13"/>
  <c r="AA100" i="13" s="1"/>
  <c r="G388" i="13"/>
  <c r="J388" i="13" s="1"/>
  <c r="AB119" i="13" s="1"/>
  <c r="G316" i="13"/>
  <c r="J316" i="13" s="1"/>
  <c r="AC119" i="13" s="1"/>
  <c r="G280" i="13"/>
  <c r="J280" i="13" s="1"/>
  <c r="AI119" i="13" s="1"/>
  <c r="G370" i="13"/>
  <c r="J298" i="13"/>
  <c r="AK119" i="13" s="1"/>
  <c r="P118" i="13"/>
  <c r="G171" i="13"/>
  <c r="J171" i="13" s="1"/>
  <c r="R118" i="13" s="1"/>
  <c r="G351" i="13"/>
  <c r="S99" i="13" s="1"/>
  <c r="G405" i="13"/>
  <c r="J405" i="13" s="1"/>
  <c r="T118" i="13" s="1"/>
  <c r="G189" i="13"/>
  <c r="V99" i="13" s="1"/>
  <c r="G207" i="13"/>
  <c r="W99" i="13" s="1"/>
  <c r="G225" i="13"/>
  <c r="J225" i="13" s="1"/>
  <c r="X118" i="13" s="1"/>
  <c r="G243" i="13"/>
  <c r="J243" i="13" s="1"/>
  <c r="Y118" i="13" s="1"/>
  <c r="G261" i="13"/>
  <c r="J261" i="13" s="1"/>
  <c r="Z118" i="13" s="1"/>
  <c r="G423" i="13"/>
  <c r="J423" i="13" s="1"/>
  <c r="AA118" i="13" s="1"/>
  <c r="G387" i="13"/>
  <c r="J387" i="13" s="1"/>
  <c r="AB118" i="13" s="1"/>
  <c r="G315" i="13"/>
  <c r="J315" i="13" s="1"/>
  <c r="AC118" i="13" s="1"/>
  <c r="G279" i="13"/>
  <c r="J279" i="13" s="1"/>
  <c r="AI118" i="13" s="1"/>
  <c r="G369" i="13"/>
  <c r="J369" i="13" s="1"/>
  <c r="AJ118" i="13" s="1"/>
  <c r="J297" i="13"/>
  <c r="AK118" i="13" s="1"/>
  <c r="Q117" i="13"/>
  <c r="G170" i="13"/>
  <c r="G350" i="13"/>
  <c r="J350" i="13" s="1"/>
  <c r="S117" i="13" s="1"/>
  <c r="G404" i="13"/>
  <c r="J404" i="13" s="1"/>
  <c r="T117" i="13" s="1"/>
  <c r="G188" i="13"/>
  <c r="G206" i="13"/>
  <c r="J206" i="13" s="1"/>
  <c r="W117" i="13" s="1"/>
  <c r="G224" i="13"/>
  <c r="J224" i="13" s="1"/>
  <c r="X117" i="13" s="1"/>
  <c r="G242" i="13"/>
  <c r="J242" i="13" s="1"/>
  <c r="Y117" i="13" s="1"/>
  <c r="G260" i="13"/>
  <c r="Z98" i="13" s="1"/>
  <c r="G422" i="13"/>
  <c r="J422" i="13" s="1"/>
  <c r="AA117" i="13" s="1"/>
  <c r="G386" i="13"/>
  <c r="J386" i="13" s="1"/>
  <c r="AB117" i="13" s="1"/>
  <c r="G314" i="13"/>
  <c r="AC98" i="13" s="1"/>
  <c r="G278" i="13"/>
  <c r="AI98" i="13" s="1"/>
  <c r="G368" i="13"/>
  <c r="J368" i="13" s="1"/>
  <c r="AJ117" i="13" s="1"/>
  <c r="N116" i="13"/>
  <c r="G169" i="13"/>
  <c r="J169" i="13" s="1"/>
  <c r="R116" i="13" s="1"/>
  <c r="G349" i="13"/>
  <c r="J349" i="13" s="1"/>
  <c r="S116" i="13" s="1"/>
  <c r="G403" i="13"/>
  <c r="G187" i="13"/>
  <c r="V97" i="13" s="1"/>
  <c r="G205" i="13"/>
  <c r="J205" i="13"/>
  <c r="W116" i="13" s="1"/>
  <c r="G223" i="13"/>
  <c r="J223" i="13" s="1"/>
  <c r="X116" i="13" s="1"/>
  <c r="G241" i="13"/>
  <c r="Y97" i="13" s="1"/>
  <c r="G259" i="13"/>
  <c r="J259" i="13" s="1"/>
  <c r="Z116" i="13" s="1"/>
  <c r="G421" i="13"/>
  <c r="J421" i="13" s="1"/>
  <c r="AA116" i="13" s="1"/>
  <c r="G385" i="13"/>
  <c r="G313" i="13"/>
  <c r="AC97" i="13" s="1"/>
  <c r="AD116" i="13"/>
  <c r="AF116" i="13"/>
  <c r="G277" i="13"/>
  <c r="J277" i="13" s="1"/>
  <c r="AI116" i="13" s="1"/>
  <c r="G367" i="13"/>
  <c r="AJ97" i="13" s="1"/>
  <c r="J295" i="13"/>
  <c r="AK116" i="13" s="1"/>
  <c r="G168" i="13"/>
  <c r="J168" i="13" s="1"/>
  <c r="R115" i="13" s="1"/>
  <c r="G348" i="13"/>
  <c r="J348" i="13" s="1"/>
  <c r="S115" i="13" s="1"/>
  <c r="G402" i="13"/>
  <c r="T96" i="13" s="1"/>
  <c r="G186" i="13"/>
  <c r="J186" i="13" s="1"/>
  <c r="V115" i="13" s="1"/>
  <c r="G204" i="13"/>
  <c r="J204" i="13" s="1"/>
  <c r="W115" i="13" s="1"/>
  <c r="G222" i="13"/>
  <c r="G240" i="13"/>
  <c r="J240" i="13" s="1"/>
  <c r="Y115" i="13" s="1"/>
  <c r="G258" i="13"/>
  <c r="J258" i="13" s="1"/>
  <c r="Z115" i="13" s="1"/>
  <c r="G420" i="13"/>
  <c r="AA96" i="13" s="1"/>
  <c r="G384" i="13"/>
  <c r="J384" i="13" s="1"/>
  <c r="AB115" i="13" s="1"/>
  <c r="G312" i="13"/>
  <c r="J312" i="13" s="1"/>
  <c r="AC115" i="13" s="1"/>
  <c r="G276" i="13"/>
  <c r="AI96" i="13" s="1"/>
  <c r="G366" i="13"/>
  <c r="AK115" i="13"/>
  <c r="N114" i="13"/>
  <c r="G167" i="13"/>
  <c r="J167" i="13" s="1"/>
  <c r="R114" i="13" s="1"/>
  <c r="G347" i="13"/>
  <c r="S95" i="13" s="1"/>
  <c r="G401" i="13"/>
  <c r="J401" i="13" s="1"/>
  <c r="T114" i="13" s="1"/>
  <c r="G185" i="13"/>
  <c r="J185" i="13" s="1"/>
  <c r="V114" i="13" s="1"/>
  <c r="G203" i="13"/>
  <c r="J203" i="13" s="1"/>
  <c r="W114" i="13" s="1"/>
  <c r="G221" i="13"/>
  <c r="J221" i="13" s="1"/>
  <c r="X114" i="13" s="1"/>
  <c r="G239" i="13"/>
  <c r="Y95" i="13" s="1"/>
  <c r="G257" i="13"/>
  <c r="G419" i="13"/>
  <c r="J419" i="13" s="1"/>
  <c r="AA114" i="13" s="1"/>
  <c r="G383" i="13"/>
  <c r="J383" i="13" s="1"/>
  <c r="AB114" i="13" s="1"/>
  <c r="G311" i="13"/>
  <c r="J311" i="13" s="1"/>
  <c r="AC114" i="13" s="1"/>
  <c r="AF114" i="13"/>
  <c r="G275" i="13"/>
  <c r="AI95" i="13" s="1"/>
  <c r="G365" i="13"/>
  <c r="J365" i="13" s="1"/>
  <c r="AJ114" i="13" s="1"/>
  <c r="J293" i="13"/>
  <c r="AK114" i="13" s="1"/>
  <c r="G166" i="13"/>
  <c r="G346" i="13"/>
  <c r="J346" i="13" s="1"/>
  <c r="S113" i="13" s="1"/>
  <c r="G400" i="13"/>
  <c r="T94" i="13" s="1"/>
  <c r="G184" i="13"/>
  <c r="G202" i="13"/>
  <c r="J202" i="13" s="1"/>
  <c r="W113" i="13" s="1"/>
  <c r="G220" i="13"/>
  <c r="J220" i="13" s="1"/>
  <c r="X113" i="13" s="1"/>
  <c r="G238" i="13"/>
  <c r="J238" i="13" s="1"/>
  <c r="Y113" i="13" s="1"/>
  <c r="G256" i="13"/>
  <c r="Z94" i="13" s="1"/>
  <c r="G418" i="13"/>
  <c r="J418" i="13" s="1"/>
  <c r="AA113" i="13" s="1"/>
  <c r="G382" i="13"/>
  <c r="J382" i="13" s="1"/>
  <c r="AB113" i="13" s="1"/>
  <c r="G310" i="13"/>
  <c r="J310" i="13" s="1"/>
  <c r="AC113" i="13" s="1"/>
  <c r="G274" i="13"/>
  <c r="J274" i="13"/>
  <c r="AI113" i="13" s="1"/>
  <c r="G364" i="13"/>
  <c r="J364" i="13" s="1"/>
  <c r="AJ113" i="13" s="1"/>
  <c r="AK113" i="13"/>
  <c r="N112" i="13"/>
  <c r="G181" i="13"/>
  <c r="J181" i="13" s="1"/>
  <c r="R112" i="13" s="1"/>
  <c r="G361" i="13"/>
  <c r="J361" i="13" s="1"/>
  <c r="S112" i="13" s="1"/>
  <c r="G415" i="13"/>
  <c r="J415" i="13" s="1"/>
  <c r="T112" i="13" s="1"/>
  <c r="G199" i="13"/>
  <c r="J199" i="13" s="1"/>
  <c r="V112" i="13" s="1"/>
  <c r="G217" i="13"/>
  <c r="J217" i="13" s="1"/>
  <c r="W112" i="13" s="1"/>
  <c r="G235" i="13"/>
  <c r="J235" i="13" s="1"/>
  <c r="X112" i="13" s="1"/>
  <c r="G253" i="13"/>
  <c r="Y109" i="13" s="1"/>
  <c r="G271" i="13"/>
  <c r="J271" i="13" s="1"/>
  <c r="Z112" i="13" s="1"/>
  <c r="G433" i="13"/>
  <c r="J433" i="13" s="1"/>
  <c r="AA112" i="13" s="1"/>
  <c r="G397" i="13"/>
  <c r="J397" i="13" s="1"/>
  <c r="AB112" i="13" s="1"/>
  <c r="G325" i="13"/>
  <c r="J325" i="13" s="1"/>
  <c r="AC112" i="13" s="1"/>
  <c r="AE112" i="13"/>
  <c r="AF112" i="13"/>
  <c r="AG112" i="13"/>
  <c r="AH112" i="13"/>
  <c r="G289" i="13"/>
  <c r="J289" i="13" s="1"/>
  <c r="AI112" i="13" s="1"/>
  <c r="G379" i="13"/>
  <c r="J379" i="13" s="1"/>
  <c r="AJ112" i="13" s="1"/>
  <c r="P127" i="13"/>
  <c r="G180" i="13"/>
  <c r="J180" i="13" s="1"/>
  <c r="R127" i="13" s="1"/>
  <c r="G360" i="13"/>
  <c r="J360" i="13" s="1"/>
  <c r="S127" i="13" s="1"/>
  <c r="G414" i="13"/>
  <c r="T108" i="13" s="1"/>
  <c r="G198" i="13"/>
  <c r="J198" i="13" s="1"/>
  <c r="V127" i="13" s="1"/>
  <c r="G216" i="13"/>
  <c r="J216" i="13" s="1"/>
  <c r="W127" i="13" s="1"/>
  <c r="G234" i="13"/>
  <c r="G252" i="13"/>
  <c r="J252" i="13" s="1"/>
  <c r="Y127" i="13" s="1"/>
  <c r="G270" i="13"/>
  <c r="J270" i="13" s="1"/>
  <c r="Z127" i="13" s="1"/>
  <c r="G432" i="13"/>
  <c r="J432" i="13" s="1"/>
  <c r="AA127" i="13" s="1"/>
  <c r="G396" i="13"/>
  <c r="J396" i="13" s="1"/>
  <c r="AB127" i="13" s="1"/>
  <c r="G324" i="13"/>
  <c r="AC108" i="13" s="1"/>
  <c r="AH127" i="13"/>
  <c r="G288" i="13"/>
  <c r="AI108" i="13" s="1"/>
  <c r="G378" i="13"/>
  <c r="J378" i="13" s="1"/>
  <c r="AJ127" i="13" s="1"/>
  <c r="J306" i="13"/>
  <c r="AK127" i="13" s="1"/>
  <c r="N126" i="13"/>
  <c r="Q126" i="13"/>
  <c r="G165" i="13"/>
  <c r="J165" i="13" s="1"/>
  <c r="R126" i="13" s="1"/>
  <c r="G345" i="13"/>
  <c r="J345" i="13" s="1"/>
  <c r="S126" i="13" s="1"/>
  <c r="G399" i="13"/>
  <c r="J399" i="13" s="1"/>
  <c r="T126" i="13" s="1"/>
  <c r="G183" i="13"/>
  <c r="J183" i="13" s="1"/>
  <c r="V126" i="13" s="1"/>
  <c r="G201" i="13"/>
  <c r="J201" i="13" s="1"/>
  <c r="W126" i="13" s="1"/>
  <c r="G219" i="13"/>
  <c r="J219" i="13" s="1"/>
  <c r="X126" i="13" s="1"/>
  <c r="G237" i="13"/>
  <c r="J237" i="13" s="1"/>
  <c r="Y126" i="13" s="1"/>
  <c r="G255" i="13"/>
  <c r="J255" i="13" s="1"/>
  <c r="Z126" i="13" s="1"/>
  <c r="G417" i="13"/>
  <c r="J417" i="13" s="1"/>
  <c r="AA126" i="13" s="1"/>
  <c r="G381" i="13"/>
  <c r="J381" i="13" s="1"/>
  <c r="AB126" i="13" s="1"/>
  <c r="G309" i="13"/>
  <c r="J309" i="13" s="1"/>
  <c r="AC126" i="13" s="1"/>
  <c r="AD126" i="13"/>
  <c r="AE126" i="13"/>
  <c r="AG126" i="13"/>
  <c r="G273" i="13"/>
  <c r="J273" i="13" s="1"/>
  <c r="AI126" i="13" s="1"/>
  <c r="G363" i="13"/>
  <c r="J363" i="13" s="1"/>
  <c r="AJ126" i="13" s="1"/>
  <c r="J291" i="13"/>
  <c r="AK126" i="13" s="1"/>
  <c r="N106" i="13"/>
  <c r="AL106" i="13" s="1"/>
  <c r="AJ106" i="13"/>
  <c r="AI106" i="13"/>
  <c r="AG106" i="13"/>
  <c r="AD106" i="13"/>
  <c r="AC106" i="13"/>
  <c r="AB106" i="13"/>
  <c r="AA106" i="13"/>
  <c r="Z106" i="13"/>
  <c r="V106" i="13"/>
  <c r="U106" i="13"/>
  <c r="T106" i="13"/>
  <c r="Q106" i="13"/>
  <c r="P106" i="13"/>
  <c r="O106" i="13"/>
  <c r="N105" i="13"/>
  <c r="AL105" i="13" s="1"/>
  <c r="AJ105" i="13"/>
  <c r="AH105" i="13"/>
  <c r="AE105" i="13"/>
  <c r="AD105" i="13"/>
  <c r="AC105" i="13"/>
  <c r="Z105" i="13"/>
  <c r="Y105" i="13"/>
  <c r="W105" i="13"/>
  <c r="V105" i="13"/>
  <c r="U105" i="13"/>
  <c r="S105" i="13"/>
  <c r="P105" i="13"/>
  <c r="O105" i="13"/>
  <c r="N104" i="13"/>
  <c r="AL104" i="13" s="1"/>
  <c r="V104" i="13"/>
  <c r="AI104" i="13"/>
  <c r="AF104" i="13"/>
  <c r="AC104" i="13"/>
  <c r="AA104" i="13"/>
  <c r="Z104" i="13"/>
  <c r="Q103" i="13"/>
  <c r="Y103" i="13"/>
  <c r="Z103" i="13"/>
  <c r="AA103" i="13"/>
  <c r="AK103" i="13"/>
  <c r="AJ103" i="13"/>
  <c r="AG103" i="13"/>
  <c r="AD103" i="13"/>
  <c r="AB103" i="13"/>
  <c r="O102" i="13"/>
  <c r="P102" i="13"/>
  <c r="Q102" i="13"/>
  <c r="S102" i="13"/>
  <c r="U102" i="13"/>
  <c r="W102" i="13"/>
  <c r="AA102" i="13"/>
  <c r="AC102" i="13"/>
  <c r="AE102" i="13"/>
  <c r="AF102" i="13"/>
  <c r="AG102" i="13"/>
  <c r="AH102" i="13"/>
  <c r="AJ102" i="13"/>
  <c r="AK102" i="13"/>
  <c r="N101" i="13"/>
  <c r="O101" i="13"/>
  <c r="R101" i="13"/>
  <c r="W101" i="13"/>
  <c r="X101" i="13"/>
  <c r="Z101" i="13"/>
  <c r="AE101" i="13"/>
  <c r="AF101" i="13"/>
  <c r="AG101" i="13"/>
  <c r="O100" i="13"/>
  <c r="Q100" i="13"/>
  <c r="S100" i="13"/>
  <c r="U100" i="13"/>
  <c r="V100" i="13"/>
  <c r="Y100" i="13"/>
  <c r="Z100" i="13"/>
  <c r="AB100" i="13"/>
  <c r="AC100" i="13"/>
  <c r="AF100" i="13"/>
  <c r="AH100" i="13"/>
  <c r="AK100" i="13"/>
  <c r="P99" i="13"/>
  <c r="Q99" i="13"/>
  <c r="R99" i="13"/>
  <c r="U99" i="13"/>
  <c r="X99" i="13"/>
  <c r="AC99" i="13"/>
  <c r="AD99" i="13"/>
  <c r="AF99" i="13"/>
  <c r="AG99" i="13"/>
  <c r="AK99" i="13"/>
  <c r="N98" i="13"/>
  <c r="O98" i="13"/>
  <c r="P98" i="13"/>
  <c r="Q98" i="13"/>
  <c r="S98" i="13"/>
  <c r="U98" i="13"/>
  <c r="X98" i="13"/>
  <c r="AA98" i="13"/>
  <c r="AJ98" i="13"/>
  <c r="N97" i="13"/>
  <c r="O97" i="13"/>
  <c r="P97" i="13"/>
  <c r="R97" i="13"/>
  <c r="W97" i="13"/>
  <c r="Z97" i="13"/>
  <c r="AA97" i="13"/>
  <c r="AD97" i="13"/>
  <c r="AE97" i="13"/>
  <c r="AF97" i="13"/>
  <c r="AH97" i="13"/>
  <c r="AI97" i="13"/>
  <c r="O96" i="13"/>
  <c r="Q96" i="13"/>
  <c r="R96" i="13"/>
  <c r="U96" i="13"/>
  <c r="V96" i="13"/>
  <c r="AF96" i="13"/>
  <c r="AK96" i="13"/>
  <c r="Q95" i="13"/>
  <c r="R95" i="13"/>
  <c r="W95" i="13"/>
  <c r="AC95" i="13"/>
  <c r="AD95" i="13"/>
  <c r="AF95" i="13"/>
  <c r="AG95" i="13"/>
  <c r="AH95" i="13"/>
  <c r="AJ95" i="13"/>
  <c r="AK95" i="13"/>
  <c r="O94" i="13"/>
  <c r="P94" i="13"/>
  <c r="Q94" i="13"/>
  <c r="U94" i="13"/>
  <c r="X94" i="13"/>
  <c r="AA94" i="13"/>
  <c r="AE94" i="13"/>
  <c r="AF94" i="13"/>
  <c r="AG94" i="13"/>
  <c r="AH94" i="13"/>
  <c r="AI94" i="13"/>
  <c r="AK94" i="13"/>
  <c r="N109" i="13"/>
  <c r="O109" i="13"/>
  <c r="S109" i="13"/>
  <c r="U109" i="13"/>
  <c r="V109" i="13"/>
  <c r="AA109" i="13"/>
  <c r="AB109" i="13"/>
  <c r="AC109" i="13"/>
  <c r="AD109" i="13"/>
  <c r="AE109" i="13"/>
  <c r="AF109" i="13"/>
  <c r="AG109" i="13"/>
  <c r="AH109" i="13"/>
  <c r="AI109" i="13"/>
  <c r="AJ109" i="13"/>
  <c r="P108" i="13"/>
  <c r="Q108" i="13"/>
  <c r="S108" i="13"/>
  <c r="V108" i="13"/>
  <c r="W108" i="13"/>
  <c r="AB108" i="13"/>
  <c r="AD108" i="13"/>
  <c r="AH108" i="13"/>
  <c r="AK108" i="13"/>
  <c r="E165" i="13"/>
  <c r="F165" i="13"/>
  <c r="H165" i="13"/>
  <c r="I165" i="13"/>
  <c r="K165" i="13"/>
  <c r="E180" i="13"/>
  <c r="F180" i="13"/>
  <c r="H180" i="13"/>
  <c r="I180" i="13"/>
  <c r="K180" i="13"/>
  <c r="E181" i="13"/>
  <c r="F181" i="13"/>
  <c r="H181" i="13"/>
  <c r="I181" i="13"/>
  <c r="K181" i="13"/>
  <c r="E166" i="13"/>
  <c r="F166" i="13"/>
  <c r="H166" i="13"/>
  <c r="I166" i="13"/>
  <c r="K166" i="13"/>
  <c r="E167" i="13"/>
  <c r="F167" i="13"/>
  <c r="H167" i="13"/>
  <c r="I167" i="13"/>
  <c r="K167" i="13"/>
  <c r="E168" i="13"/>
  <c r="F168" i="13"/>
  <c r="H168" i="13"/>
  <c r="I168" i="13"/>
  <c r="K168" i="13"/>
  <c r="E169" i="13"/>
  <c r="F169" i="13"/>
  <c r="H169" i="13"/>
  <c r="I169" i="13"/>
  <c r="K169" i="13"/>
  <c r="E170" i="13"/>
  <c r="F170" i="13"/>
  <c r="H170" i="13"/>
  <c r="I170" i="13"/>
  <c r="K170" i="13"/>
  <c r="E171" i="13"/>
  <c r="F171" i="13"/>
  <c r="H171" i="13"/>
  <c r="I171" i="13"/>
  <c r="K171" i="13"/>
  <c r="E172" i="13"/>
  <c r="F172" i="13"/>
  <c r="H172" i="13"/>
  <c r="I172" i="13"/>
  <c r="K172" i="13"/>
  <c r="E173" i="13"/>
  <c r="F173" i="13"/>
  <c r="H173" i="13"/>
  <c r="I173" i="13"/>
  <c r="K173" i="13"/>
  <c r="E174" i="13"/>
  <c r="F174" i="13"/>
  <c r="H174" i="13"/>
  <c r="I174" i="13"/>
  <c r="K174" i="13"/>
  <c r="E175" i="13"/>
  <c r="F175" i="13"/>
  <c r="H175" i="13"/>
  <c r="I175" i="13"/>
  <c r="K175" i="13"/>
  <c r="E176" i="13"/>
  <c r="F176" i="13"/>
  <c r="H176" i="13"/>
  <c r="I176" i="13"/>
  <c r="K176" i="13"/>
  <c r="E177" i="13"/>
  <c r="F177" i="13"/>
  <c r="H177" i="13"/>
  <c r="I177" i="13"/>
  <c r="K177" i="13"/>
  <c r="E178" i="13"/>
  <c r="F178" i="13"/>
  <c r="H178" i="13"/>
  <c r="I178" i="13"/>
  <c r="K178" i="13"/>
  <c r="E345" i="13"/>
  <c r="F345" i="13"/>
  <c r="H345" i="13"/>
  <c r="I345" i="13"/>
  <c r="K345" i="13"/>
  <c r="E360" i="13"/>
  <c r="F360" i="13"/>
  <c r="H360" i="13"/>
  <c r="I360" i="13"/>
  <c r="K360" i="13"/>
  <c r="E361" i="13"/>
  <c r="F361" i="13"/>
  <c r="H361" i="13"/>
  <c r="I361" i="13"/>
  <c r="K361" i="13"/>
  <c r="E346" i="13"/>
  <c r="F346" i="13"/>
  <c r="H346" i="13"/>
  <c r="I346" i="13"/>
  <c r="K346" i="13"/>
  <c r="E347" i="13"/>
  <c r="F347" i="13"/>
  <c r="H347" i="13"/>
  <c r="I347" i="13"/>
  <c r="K347" i="13"/>
  <c r="E348" i="13"/>
  <c r="F348" i="13"/>
  <c r="H348" i="13"/>
  <c r="I348" i="13"/>
  <c r="K348" i="13"/>
  <c r="E349" i="13"/>
  <c r="F349" i="13"/>
  <c r="H349" i="13"/>
  <c r="I349" i="13"/>
  <c r="K349" i="13"/>
  <c r="E350" i="13"/>
  <c r="F350" i="13"/>
  <c r="H350" i="13"/>
  <c r="I350" i="13"/>
  <c r="K350" i="13"/>
  <c r="E351" i="13"/>
  <c r="F351" i="13"/>
  <c r="H351" i="13"/>
  <c r="I351" i="13"/>
  <c r="K351" i="13"/>
  <c r="E352" i="13"/>
  <c r="F352" i="13"/>
  <c r="H352" i="13"/>
  <c r="I352" i="13"/>
  <c r="K352" i="13"/>
  <c r="E353" i="13"/>
  <c r="F353" i="13"/>
  <c r="H353" i="13"/>
  <c r="I353" i="13"/>
  <c r="K353" i="13"/>
  <c r="E354" i="13"/>
  <c r="F354" i="13"/>
  <c r="H354" i="13"/>
  <c r="I354" i="13"/>
  <c r="K354" i="13"/>
  <c r="E355" i="13"/>
  <c r="F355" i="13"/>
  <c r="H355" i="13"/>
  <c r="I355" i="13"/>
  <c r="K355" i="13"/>
  <c r="E356" i="13"/>
  <c r="F356" i="13"/>
  <c r="H356" i="13"/>
  <c r="I356" i="13"/>
  <c r="K356" i="13"/>
  <c r="E357" i="13"/>
  <c r="F357" i="13"/>
  <c r="H357" i="13"/>
  <c r="I357" i="13"/>
  <c r="K357" i="13"/>
  <c r="E358" i="13"/>
  <c r="F358" i="13"/>
  <c r="H358" i="13"/>
  <c r="I358" i="13"/>
  <c r="K358" i="13"/>
  <c r="E399" i="13"/>
  <c r="F399" i="13"/>
  <c r="H399" i="13"/>
  <c r="I399" i="13"/>
  <c r="K399" i="13"/>
  <c r="E414" i="13"/>
  <c r="F414" i="13"/>
  <c r="H414" i="13"/>
  <c r="I414" i="13"/>
  <c r="K414" i="13"/>
  <c r="E415" i="13"/>
  <c r="F415" i="13"/>
  <c r="H415" i="13"/>
  <c r="I415" i="13"/>
  <c r="K415" i="13"/>
  <c r="E400" i="13"/>
  <c r="F400" i="13"/>
  <c r="H400" i="13"/>
  <c r="I400" i="13"/>
  <c r="K400" i="13"/>
  <c r="E401" i="13"/>
  <c r="F401" i="13"/>
  <c r="H401" i="13"/>
  <c r="I401" i="13"/>
  <c r="K401" i="13"/>
  <c r="E402" i="13"/>
  <c r="F402" i="13"/>
  <c r="H402" i="13"/>
  <c r="I402" i="13"/>
  <c r="K402" i="13"/>
  <c r="E403" i="13"/>
  <c r="F403" i="13"/>
  <c r="H403" i="13"/>
  <c r="I403" i="13"/>
  <c r="K403" i="13"/>
  <c r="E404" i="13"/>
  <c r="F404" i="13"/>
  <c r="H404" i="13"/>
  <c r="I404" i="13"/>
  <c r="K404" i="13"/>
  <c r="E405" i="13"/>
  <c r="F405" i="13"/>
  <c r="H405" i="13"/>
  <c r="I405" i="13"/>
  <c r="K405" i="13"/>
  <c r="E406" i="13"/>
  <c r="F406" i="13"/>
  <c r="H406" i="13"/>
  <c r="I406" i="13"/>
  <c r="K406" i="13"/>
  <c r="E407" i="13"/>
  <c r="F407" i="13"/>
  <c r="H407" i="13"/>
  <c r="I407" i="13"/>
  <c r="K407" i="13"/>
  <c r="E408" i="13"/>
  <c r="F408" i="13"/>
  <c r="H408" i="13"/>
  <c r="I408" i="13"/>
  <c r="K408" i="13"/>
  <c r="E409" i="13"/>
  <c r="F409" i="13"/>
  <c r="H409" i="13"/>
  <c r="I409" i="13"/>
  <c r="K409" i="13"/>
  <c r="E410" i="13"/>
  <c r="F410" i="13"/>
  <c r="H410" i="13"/>
  <c r="I410" i="13"/>
  <c r="K410" i="13"/>
  <c r="E411" i="13"/>
  <c r="F411" i="13"/>
  <c r="H411" i="13"/>
  <c r="I411" i="13"/>
  <c r="K411" i="13"/>
  <c r="E412" i="13"/>
  <c r="F412" i="13"/>
  <c r="H412" i="13"/>
  <c r="I412" i="13"/>
  <c r="K412" i="13"/>
  <c r="K327" i="13"/>
  <c r="K342" i="13"/>
  <c r="K343" i="13"/>
  <c r="K328" i="13"/>
  <c r="K329" i="13"/>
  <c r="K330" i="13"/>
  <c r="K331" i="13"/>
  <c r="K332" i="13"/>
  <c r="K333" i="13"/>
  <c r="K334" i="13"/>
  <c r="K335" i="13"/>
  <c r="K336" i="13"/>
  <c r="K337" i="13"/>
  <c r="K338" i="13"/>
  <c r="K339" i="13"/>
  <c r="K340" i="13"/>
  <c r="E183" i="13"/>
  <c r="F183" i="13"/>
  <c r="H183" i="13"/>
  <c r="I183" i="13"/>
  <c r="K183" i="13"/>
  <c r="E198" i="13"/>
  <c r="F198" i="13"/>
  <c r="H198" i="13"/>
  <c r="I198" i="13"/>
  <c r="K198" i="13"/>
  <c r="E199" i="13"/>
  <c r="F199" i="13"/>
  <c r="H199" i="13"/>
  <c r="I199" i="13"/>
  <c r="K199" i="13"/>
  <c r="E184" i="13"/>
  <c r="F184" i="13"/>
  <c r="H184" i="13"/>
  <c r="I184" i="13"/>
  <c r="K184" i="13"/>
  <c r="E185" i="13"/>
  <c r="F185" i="13"/>
  <c r="H185" i="13"/>
  <c r="I185" i="13"/>
  <c r="K185" i="13"/>
  <c r="E186" i="13"/>
  <c r="F186" i="13"/>
  <c r="H186" i="13"/>
  <c r="I186" i="13"/>
  <c r="K186" i="13"/>
  <c r="E187" i="13"/>
  <c r="F187" i="13"/>
  <c r="H187" i="13"/>
  <c r="I187" i="13"/>
  <c r="K187" i="13"/>
  <c r="E188" i="13"/>
  <c r="F188" i="13"/>
  <c r="H188" i="13"/>
  <c r="I188" i="13"/>
  <c r="K188" i="13"/>
  <c r="E189" i="13"/>
  <c r="F189" i="13"/>
  <c r="H189" i="13"/>
  <c r="I189" i="13"/>
  <c r="K189" i="13"/>
  <c r="E190" i="13"/>
  <c r="F190" i="13"/>
  <c r="H190" i="13"/>
  <c r="I190" i="13"/>
  <c r="K190" i="13"/>
  <c r="E191" i="13"/>
  <c r="F191" i="13"/>
  <c r="H191" i="13"/>
  <c r="I191" i="13"/>
  <c r="K191" i="13"/>
  <c r="E192" i="13"/>
  <c r="F192" i="13"/>
  <c r="H192" i="13"/>
  <c r="I192" i="13"/>
  <c r="K192" i="13"/>
  <c r="E193" i="13"/>
  <c r="F193" i="13"/>
  <c r="H193" i="13"/>
  <c r="I193" i="13"/>
  <c r="K193" i="13"/>
  <c r="E194" i="13"/>
  <c r="F194" i="13"/>
  <c r="H194" i="13"/>
  <c r="I194" i="13"/>
  <c r="K194" i="13"/>
  <c r="E195" i="13"/>
  <c r="F195" i="13"/>
  <c r="H195" i="13"/>
  <c r="I195" i="13"/>
  <c r="K195" i="13"/>
  <c r="E196" i="13"/>
  <c r="F196" i="13"/>
  <c r="H196" i="13"/>
  <c r="I196" i="13"/>
  <c r="K196" i="13"/>
  <c r="E201" i="13"/>
  <c r="F201" i="13"/>
  <c r="H201" i="13"/>
  <c r="I201" i="13"/>
  <c r="K201" i="13"/>
  <c r="E216" i="13"/>
  <c r="F216" i="13"/>
  <c r="H216" i="13"/>
  <c r="I216" i="13"/>
  <c r="K216" i="13"/>
  <c r="E217" i="13"/>
  <c r="F217" i="13"/>
  <c r="H217" i="13"/>
  <c r="I217" i="13"/>
  <c r="K217" i="13"/>
  <c r="E202" i="13"/>
  <c r="F202" i="13"/>
  <c r="H202" i="13"/>
  <c r="I202" i="13"/>
  <c r="K202" i="13"/>
  <c r="E203" i="13"/>
  <c r="F203" i="13"/>
  <c r="H203" i="13"/>
  <c r="I203" i="13"/>
  <c r="K203" i="13"/>
  <c r="E204" i="13"/>
  <c r="F204" i="13"/>
  <c r="H204" i="13"/>
  <c r="I204" i="13"/>
  <c r="K204" i="13"/>
  <c r="E205" i="13"/>
  <c r="F205" i="13"/>
  <c r="H205" i="13"/>
  <c r="I205" i="13"/>
  <c r="K205" i="13"/>
  <c r="E206" i="13"/>
  <c r="F206" i="13"/>
  <c r="H206" i="13"/>
  <c r="I206" i="13"/>
  <c r="K206" i="13"/>
  <c r="E207" i="13"/>
  <c r="F207" i="13"/>
  <c r="H207" i="13"/>
  <c r="I207" i="13"/>
  <c r="K207" i="13"/>
  <c r="E208" i="13"/>
  <c r="F208" i="13"/>
  <c r="H208" i="13"/>
  <c r="I208" i="13"/>
  <c r="K208" i="13"/>
  <c r="E209" i="13"/>
  <c r="F209" i="13"/>
  <c r="H209" i="13"/>
  <c r="I209" i="13"/>
  <c r="K209" i="13"/>
  <c r="E210" i="13"/>
  <c r="F210" i="13"/>
  <c r="H210" i="13"/>
  <c r="I210" i="13"/>
  <c r="K210" i="13"/>
  <c r="E211" i="13"/>
  <c r="F211" i="13"/>
  <c r="H211" i="13"/>
  <c r="I211" i="13"/>
  <c r="K211" i="13"/>
  <c r="E212" i="13"/>
  <c r="F212" i="13"/>
  <c r="H212" i="13"/>
  <c r="I212" i="13"/>
  <c r="K212" i="13"/>
  <c r="E213" i="13"/>
  <c r="F213" i="13"/>
  <c r="H213" i="13"/>
  <c r="I213" i="13"/>
  <c r="K213" i="13"/>
  <c r="E214" i="13"/>
  <c r="F214" i="13"/>
  <c r="H214" i="13"/>
  <c r="I214" i="13"/>
  <c r="K214" i="13"/>
  <c r="E219" i="13"/>
  <c r="F219" i="13"/>
  <c r="H219" i="13"/>
  <c r="I219" i="13"/>
  <c r="K219" i="13"/>
  <c r="E234" i="13"/>
  <c r="F234" i="13"/>
  <c r="H234" i="13"/>
  <c r="I234" i="13"/>
  <c r="K234" i="13"/>
  <c r="E235" i="13"/>
  <c r="F235" i="13"/>
  <c r="H235" i="13"/>
  <c r="I235" i="13"/>
  <c r="K235" i="13"/>
  <c r="E220" i="13"/>
  <c r="F220" i="13"/>
  <c r="H220" i="13"/>
  <c r="I220" i="13"/>
  <c r="K220" i="13"/>
  <c r="E221" i="13"/>
  <c r="F221" i="13"/>
  <c r="H221" i="13"/>
  <c r="I221" i="13"/>
  <c r="K221" i="13"/>
  <c r="E222" i="13"/>
  <c r="F222" i="13"/>
  <c r="H222" i="13"/>
  <c r="I222" i="13"/>
  <c r="K222" i="13"/>
  <c r="E223" i="13"/>
  <c r="F223" i="13"/>
  <c r="H223" i="13"/>
  <c r="I223" i="13"/>
  <c r="K223" i="13"/>
  <c r="E224" i="13"/>
  <c r="F224" i="13"/>
  <c r="H224" i="13"/>
  <c r="I224" i="13"/>
  <c r="K224" i="13"/>
  <c r="E225" i="13"/>
  <c r="F225" i="13"/>
  <c r="H225" i="13"/>
  <c r="I225" i="13"/>
  <c r="K225" i="13"/>
  <c r="E226" i="13"/>
  <c r="F226" i="13"/>
  <c r="H226" i="13"/>
  <c r="I226" i="13"/>
  <c r="K226" i="13"/>
  <c r="E227" i="13"/>
  <c r="F227" i="13"/>
  <c r="H227" i="13"/>
  <c r="I227" i="13"/>
  <c r="K227" i="13"/>
  <c r="E228" i="13"/>
  <c r="F228" i="13"/>
  <c r="H228" i="13"/>
  <c r="I228" i="13"/>
  <c r="K228" i="13"/>
  <c r="E229" i="13"/>
  <c r="F229" i="13"/>
  <c r="H229" i="13"/>
  <c r="I229" i="13"/>
  <c r="K229" i="13"/>
  <c r="E230" i="13"/>
  <c r="F230" i="13"/>
  <c r="H230" i="13"/>
  <c r="I230" i="13"/>
  <c r="K230" i="13"/>
  <c r="E231" i="13"/>
  <c r="F231" i="13"/>
  <c r="H231" i="13"/>
  <c r="I231" i="13"/>
  <c r="K231" i="13"/>
  <c r="E232" i="13"/>
  <c r="F232" i="13"/>
  <c r="H232" i="13"/>
  <c r="I232" i="13"/>
  <c r="K232" i="13"/>
  <c r="E237" i="13"/>
  <c r="F237" i="13"/>
  <c r="H237" i="13"/>
  <c r="I237" i="13"/>
  <c r="K237" i="13"/>
  <c r="E252" i="13"/>
  <c r="F252" i="13"/>
  <c r="H252" i="13"/>
  <c r="I252" i="13"/>
  <c r="K252" i="13"/>
  <c r="E253" i="13"/>
  <c r="F253" i="13"/>
  <c r="H253" i="13"/>
  <c r="I253" i="13"/>
  <c r="K253" i="13"/>
  <c r="E238" i="13"/>
  <c r="F238" i="13"/>
  <c r="H238" i="13"/>
  <c r="I238" i="13"/>
  <c r="K238" i="13"/>
  <c r="E239" i="13"/>
  <c r="F239" i="13"/>
  <c r="H239" i="13"/>
  <c r="I239" i="13"/>
  <c r="K239" i="13"/>
  <c r="E240" i="13"/>
  <c r="F240" i="13"/>
  <c r="H240" i="13"/>
  <c r="I240" i="13"/>
  <c r="K240" i="13"/>
  <c r="E241" i="13"/>
  <c r="F241" i="13"/>
  <c r="H241" i="13"/>
  <c r="I241" i="13"/>
  <c r="K241" i="13"/>
  <c r="E242" i="13"/>
  <c r="F242" i="13"/>
  <c r="H242" i="13"/>
  <c r="I242" i="13"/>
  <c r="K242" i="13"/>
  <c r="E243" i="13"/>
  <c r="F243" i="13"/>
  <c r="H243" i="13"/>
  <c r="I243" i="13"/>
  <c r="K243" i="13"/>
  <c r="E244" i="13"/>
  <c r="F244" i="13"/>
  <c r="H244" i="13"/>
  <c r="I244" i="13"/>
  <c r="K244" i="13"/>
  <c r="E245" i="13"/>
  <c r="F245" i="13"/>
  <c r="H245" i="13"/>
  <c r="I245" i="13"/>
  <c r="K245" i="13"/>
  <c r="E246" i="13"/>
  <c r="F246" i="13"/>
  <c r="H246" i="13"/>
  <c r="I246" i="13"/>
  <c r="K246" i="13"/>
  <c r="E247" i="13"/>
  <c r="F247" i="13"/>
  <c r="H247" i="13"/>
  <c r="I247" i="13"/>
  <c r="K247" i="13"/>
  <c r="E248" i="13"/>
  <c r="F248" i="13"/>
  <c r="H248" i="13"/>
  <c r="I248" i="13"/>
  <c r="K248" i="13"/>
  <c r="E249" i="13"/>
  <c r="F249" i="13"/>
  <c r="H249" i="13"/>
  <c r="I249" i="13"/>
  <c r="K249" i="13"/>
  <c r="E250" i="13"/>
  <c r="F250" i="13"/>
  <c r="H250" i="13"/>
  <c r="I250" i="13"/>
  <c r="K250" i="13"/>
  <c r="E255" i="13"/>
  <c r="F255" i="13"/>
  <c r="H255" i="13"/>
  <c r="I255" i="13"/>
  <c r="K255" i="13"/>
  <c r="E270" i="13"/>
  <c r="F270" i="13"/>
  <c r="H270" i="13"/>
  <c r="I270" i="13"/>
  <c r="K270" i="13"/>
  <c r="E271" i="13"/>
  <c r="F271" i="13"/>
  <c r="H271" i="13"/>
  <c r="I271" i="13"/>
  <c r="K271" i="13"/>
  <c r="E256" i="13"/>
  <c r="F256" i="13"/>
  <c r="H256" i="13"/>
  <c r="I256" i="13"/>
  <c r="K256" i="13"/>
  <c r="E257" i="13"/>
  <c r="F257" i="13"/>
  <c r="H257" i="13"/>
  <c r="I257" i="13"/>
  <c r="K257" i="13"/>
  <c r="E258" i="13"/>
  <c r="F258" i="13"/>
  <c r="H258" i="13"/>
  <c r="I258" i="13"/>
  <c r="K258" i="13"/>
  <c r="E259" i="13"/>
  <c r="F259" i="13"/>
  <c r="H259" i="13"/>
  <c r="I259" i="13"/>
  <c r="K259" i="13"/>
  <c r="E260" i="13"/>
  <c r="F260" i="13"/>
  <c r="H260" i="13"/>
  <c r="I260" i="13"/>
  <c r="K260" i="13"/>
  <c r="E261" i="13"/>
  <c r="F261" i="13"/>
  <c r="H261" i="13"/>
  <c r="I261" i="13"/>
  <c r="K261" i="13"/>
  <c r="E262" i="13"/>
  <c r="F262" i="13"/>
  <c r="H262" i="13"/>
  <c r="I262" i="13"/>
  <c r="K262" i="13"/>
  <c r="E263" i="13"/>
  <c r="F263" i="13"/>
  <c r="H263" i="13"/>
  <c r="I263" i="13"/>
  <c r="K263" i="13"/>
  <c r="E264" i="13"/>
  <c r="F264" i="13"/>
  <c r="H264" i="13"/>
  <c r="I264" i="13"/>
  <c r="K264" i="13"/>
  <c r="E265" i="13"/>
  <c r="F265" i="13"/>
  <c r="H265" i="13"/>
  <c r="I265" i="13"/>
  <c r="K265" i="13"/>
  <c r="E266" i="13"/>
  <c r="F266" i="13"/>
  <c r="H266" i="13"/>
  <c r="I266" i="13"/>
  <c r="K266" i="13"/>
  <c r="E267" i="13"/>
  <c r="F267" i="13"/>
  <c r="H267" i="13"/>
  <c r="I267" i="13"/>
  <c r="K267" i="13"/>
  <c r="E268" i="13"/>
  <c r="F268" i="13"/>
  <c r="H268" i="13"/>
  <c r="I268" i="13"/>
  <c r="K268" i="13"/>
  <c r="E417" i="13"/>
  <c r="F417" i="13"/>
  <c r="H417" i="13"/>
  <c r="I417" i="13"/>
  <c r="K417" i="13"/>
  <c r="E432" i="13"/>
  <c r="F432" i="13"/>
  <c r="H432" i="13"/>
  <c r="I432" i="13"/>
  <c r="K432" i="13"/>
  <c r="E433" i="13"/>
  <c r="F433" i="13"/>
  <c r="H433" i="13"/>
  <c r="I433" i="13"/>
  <c r="K433" i="13"/>
  <c r="E418" i="13"/>
  <c r="F418" i="13"/>
  <c r="H418" i="13"/>
  <c r="I418" i="13"/>
  <c r="K418" i="13"/>
  <c r="E419" i="13"/>
  <c r="F419" i="13"/>
  <c r="H419" i="13"/>
  <c r="I419" i="13"/>
  <c r="K419" i="13"/>
  <c r="E420" i="13"/>
  <c r="F420" i="13"/>
  <c r="H420" i="13"/>
  <c r="I420" i="13"/>
  <c r="K420" i="13"/>
  <c r="E421" i="13"/>
  <c r="F421" i="13"/>
  <c r="H421" i="13"/>
  <c r="I421" i="13"/>
  <c r="K421" i="13"/>
  <c r="E422" i="13"/>
  <c r="F422" i="13"/>
  <c r="H422" i="13"/>
  <c r="I422" i="13"/>
  <c r="K422" i="13"/>
  <c r="E423" i="13"/>
  <c r="F423" i="13"/>
  <c r="H423" i="13"/>
  <c r="I423" i="13"/>
  <c r="K423" i="13"/>
  <c r="E424" i="13"/>
  <c r="F424" i="13"/>
  <c r="H424" i="13"/>
  <c r="I424" i="13"/>
  <c r="K424" i="13"/>
  <c r="E425" i="13"/>
  <c r="F425" i="13"/>
  <c r="H425" i="13"/>
  <c r="I425" i="13"/>
  <c r="K425" i="13"/>
  <c r="E426" i="13"/>
  <c r="F426" i="13"/>
  <c r="H426" i="13"/>
  <c r="I426" i="13"/>
  <c r="K426" i="13"/>
  <c r="E427" i="13"/>
  <c r="F427" i="13"/>
  <c r="H427" i="13"/>
  <c r="I427" i="13"/>
  <c r="K427" i="13"/>
  <c r="E428" i="13"/>
  <c r="F428" i="13"/>
  <c r="H428" i="13"/>
  <c r="I428" i="13"/>
  <c r="K428" i="13"/>
  <c r="E429" i="13"/>
  <c r="F429" i="13"/>
  <c r="H429" i="13"/>
  <c r="I429" i="13"/>
  <c r="K429" i="13"/>
  <c r="E430" i="13"/>
  <c r="F430" i="13"/>
  <c r="H430" i="13"/>
  <c r="I430" i="13"/>
  <c r="K430" i="13"/>
  <c r="E381" i="13"/>
  <c r="F381" i="13"/>
  <c r="H381" i="13"/>
  <c r="I381" i="13"/>
  <c r="K381" i="13"/>
  <c r="E396" i="13"/>
  <c r="F396" i="13"/>
  <c r="H396" i="13"/>
  <c r="I396" i="13"/>
  <c r="K396" i="13"/>
  <c r="E397" i="13"/>
  <c r="F397" i="13"/>
  <c r="H397" i="13"/>
  <c r="I397" i="13"/>
  <c r="K397" i="13"/>
  <c r="E382" i="13"/>
  <c r="F382" i="13"/>
  <c r="H382" i="13"/>
  <c r="I382" i="13"/>
  <c r="K382" i="13"/>
  <c r="E383" i="13"/>
  <c r="F383" i="13"/>
  <c r="H383" i="13"/>
  <c r="I383" i="13"/>
  <c r="K383" i="13"/>
  <c r="E384" i="13"/>
  <c r="F384" i="13"/>
  <c r="H384" i="13"/>
  <c r="I384" i="13"/>
  <c r="K384" i="13"/>
  <c r="E385" i="13"/>
  <c r="F385" i="13"/>
  <c r="H385" i="13"/>
  <c r="I385" i="13"/>
  <c r="K385" i="13"/>
  <c r="E386" i="13"/>
  <c r="F386" i="13"/>
  <c r="H386" i="13"/>
  <c r="I386" i="13"/>
  <c r="K386" i="13"/>
  <c r="E387" i="13"/>
  <c r="F387" i="13"/>
  <c r="H387" i="13"/>
  <c r="I387" i="13"/>
  <c r="K387" i="13"/>
  <c r="E388" i="13"/>
  <c r="F388" i="13"/>
  <c r="H388" i="13"/>
  <c r="I388" i="13"/>
  <c r="K388" i="13"/>
  <c r="E389" i="13"/>
  <c r="F389" i="13"/>
  <c r="H389" i="13"/>
  <c r="I389" i="13"/>
  <c r="K389" i="13"/>
  <c r="E390" i="13"/>
  <c r="F390" i="13"/>
  <c r="H390" i="13"/>
  <c r="I390" i="13"/>
  <c r="K390" i="13"/>
  <c r="E391" i="13"/>
  <c r="F391" i="13"/>
  <c r="H391" i="13"/>
  <c r="I391" i="13"/>
  <c r="K391" i="13"/>
  <c r="E392" i="13"/>
  <c r="F392" i="13"/>
  <c r="H392" i="13"/>
  <c r="I392" i="13"/>
  <c r="K392" i="13"/>
  <c r="E393" i="13"/>
  <c r="F393" i="13"/>
  <c r="H393" i="13"/>
  <c r="I393" i="13"/>
  <c r="K393" i="13"/>
  <c r="E394" i="13"/>
  <c r="F394" i="13"/>
  <c r="H394" i="13"/>
  <c r="I394" i="13"/>
  <c r="K394" i="13"/>
  <c r="E309" i="13"/>
  <c r="F309" i="13"/>
  <c r="H309" i="13"/>
  <c r="I309" i="13"/>
  <c r="K309" i="13"/>
  <c r="E324" i="13"/>
  <c r="F324" i="13"/>
  <c r="H324" i="13"/>
  <c r="I324" i="13"/>
  <c r="K324" i="13"/>
  <c r="E325" i="13"/>
  <c r="F325" i="13"/>
  <c r="H325" i="13"/>
  <c r="I325" i="13"/>
  <c r="K325" i="13"/>
  <c r="E310" i="13"/>
  <c r="F310" i="13"/>
  <c r="H310" i="13"/>
  <c r="I310" i="13"/>
  <c r="K310" i="13"/>
  <c r="E311" i="13"/>
  <c r="F311" i="13"/>
  <c r="H311" i="13"/>
  <c r="I311" i="13"/>
  <c r="K311" i="13"/>
  <c r="E312" i="13"/>
  <c r="F312" i="13"/>
  <c r="H312" i="13"/>
  <c r="I312" i="13"/>
  <c r="K312" i="13"/>
  <c r="E313" i="13"/>
  <c r="F313" i="13"/>
  <c r="H313" i="13"/>
  <c r="I313" i="13"/>
  <c r="K313" i="13"/>
  <c r="E314" i="13"/>
  <c r="F314" i="13"/>
  <c r="H314" i="13"/>
  <c r="I314" i="13"/>
  <c r="K314" i="13"/>
  <c r="E315" i="13"/>
  <c r="F315" i="13"/>
  <c r="H315" i="13"/>
  <c r="I315" i="13"/>
  <c r="K315" i="13"/>
  <c r="E316" i="13"/>
  <c r="F316" i="13"/>
  <c r="H316" i="13"/>
  <c r="I316" i="13"/>
  <c r="K316" i="13"/>
  <c r="E317" i="13"/>
  <c r="F317" i="13"/>
  <c r="H317" i="13"/>
  <c r="I317" i="13"/>
  <c r="K317" i="13"/>
  <c r="E318" i="13"/>
  <c r="F318" i="13"/>
  <c r="H318" i="13"/>
  <c r="I318" i="13"/>
  <c r="K318" i="13"/>
  <c r="E319" i="13"/>
  <c r="F319" i="13"/>
  <c r="H319" i="13"/>
  <c r="I319" i="13"/>
  <c r="K319" i="13"/>
  <c r="E320" i="13"/>
  <c r="F320" i="13"/>
  <c r="H320" i="13"/>
  <c r="I320" i="13"/>
  <c r="K320" i="13"/>
  <c r="E321" i="13"/>
  <c r="F321" i="13"/>
  <c r="H321" i="13"/>
  <c r="I321" i="13"/>
  <c r="K321" i="13"/>
  <c r="E322" i="13"/>
  <c r="F322" i="13"/>
  <c r="H322" i="13"/>
  <c r="I322" i="13"/>
  <c r="K322" i="13"/>
  <c r="E273" i="13"/>
  <c r="F273" i="13"/>
  <c r="H273" i="13"/>
  <c r="I273" i="13"/>
  <c r="K273" i="13"/>
  <c r="E288" i="13"/>
  <c r="F288" i="13"/>
  <c r="H288" i="13"/>
  <c r="I288" i="13"/>
  <c r="K288" i="13"/>
  <c r="E289" i="13"/>
  <c r="F289" i="13"/>
  <c r="H289" i="13"/>
  <c r="I289" i="13"/>
  <c r="K289" i="13"/>
  <c r="E274" i="13"/>
  <c r="F274" i="13"/>
  <c r="H274" i="13"/>
  <c r="I274" i="13"/>
  <c r="K274" i="13"/>
  <c r="E275" i="13"/>
  <c r="F275" i="13"/>
  <c r="H275" i="13"/>
  <c r="I275" i="13"/>
  <c r="K275" i="13"/>
  <c r="E276" i="13"/>
  <c r="F276" i="13"/>
  <c r="H276" i="13"/>
  <c r="I276" i="13"/>
  <c r="K276" i="13"/>
  <c r="E277" i="13"/>
  <c r="F277" i="13"/>
  <c r="H277" i="13"/>
  <c r="I277" i="13"/>
  <c r="K277" i="13"/>
  <c r="E278" i="13"/>
  <c r="F278" i="13"/>
  <c r="H278" i="13"/>
  <c r="I278" i="13"/>
  <c r="K278" i="13"/>
  <c r="E279" i="13"/>
  <c r="F279" i="13"/>
  <c r="H279" i="13"/>
  <c r="I279" i="13"/>
  <c r="K279" i="13"/>
  <c r="E280" i="13"/>
  <c r="F280" i="13"/>
  <c r="H280" i="13"/>
  <c r="I280" i="13"/>
  <c r="K280" i="13"/>
  <c r="E281" i="13"/>
  <c r="F281" i="13"/>
  <c r="H281" i="13"/>
  <c r="I281" i="13"/>
  <c r="K281" i="13"/>
  <c r="E282" i="13"/>
  <c r="F282" i="13"/>
  <c r="H282" i="13"/>
  <c r="I282" i="13"/>
  <c r="K282" i="13"/>
  <c r="E283" i="13"/>
  <c r="F283" i="13"/>
  <c r="H283" i="13"/>
  <c r="I283" i="13"/>
  <c r="K283" i="13"/>
  <c r="E284" i="13"/>
  <c r="F284" i="13"/>
  <c r="H284" i="13"/>
  <c r="I284" i="13"/>
  <c r="K284" i="13"/>
  <c r="E285" i="13"/>
  <c r="F285" i="13"/>
  <c r="H285" i="13"/>
  <c r="I285" i="13"/>
  <c r="K285" i="13"/>
  <c r="E286" i="13"/>
  <c r="F286" i="13"/>
  <c r="H286" i="13"/>
  <c r="I286" i="13"/>
  <c r="K286" i="13"/>
  <c r="E363" i="13"/>
  <c r="F363" i="13"/>
  <c r="H363" i="13"/>
  <c r="I363" i="13"/>
  <c r="K363" i="13"/>
  <c r="E378" i="13"/>
  <c r="F378" i="13"/>
  <c r="H378" i="13"/>
  <c r="I378" i="13"/>
  <c r="K378" i="13"/>
  <c r="E379" i="13"/>
  <c r="F379" i="13"/>
  <c r="H379" i="13"/>
  <c r="I379" i="13"/>
  <c r="K379" i="13"/>
  <c r="E364" i="13"/>
  <c r="F364" i="13"/>
  <c r="H364" i="13"/>
  <c r="I364" i="13"/>
  <c r="K364" i="13"/>
  <c r="E365" i="13"/>
  <c r="F365" i="13"/>
  <c r="H365" i="13"/>
  <c r="I365" i="13"/>
  <c r="K365" i="13"/>
  <c r="E366" i="13"/>
  <c r="F366" i="13"/>
  <c r="H366" i="13"/>
  <c r="I366" i="13"/>
  <c r="K366" i="13"/>
  <c r="E367" i="13"/>
  <c r="F367" i="13"/>
  <c r="H367" i="13"/>
  <c r="I367" i="13"/>
  <c r="K367" i="13"/>
  <c r="E368" i="13"/>
  <c r="F368" i="13"/>
  <c r="H368" i="13"/>
  <c r="I368" i="13"/>
  <c r="K368" i="13"/>
  <c r="E369" i="13"/>
  <c r="F369" i="13"/>
  <c r="H369" i="13"/>
  <c r="I369" i="13"/>
  <c r="K369" i="13"/>
  <c r="E370" i="13"/>
  <c r="F370" i="13"/>
  <c r="H370" i="13"/>
  <c r="I370" i="13"/>
  <c r="K370" i="13"/>
  <c r="E371" i="13"/>
  <c r="F371" i="13"/>
  <c r="H371" i="13"/>
  <c r="I371" i="13"/>
  <c r="K371" i="13"/>
  <c r="E372" i="13"/>
  <c r="F372" i="13"/>
  <c r="H372" i="13"/>
  <c r="I372" i="13"/>
  <c r="K372" i="13"/>
  <c r="E373" i="13"/>
  <c r="F373" i="13"/>
  <c r="H373" i="13"/>
  <c r="I373" i="13"/>
  <c r="K373" i="13"/>
  <c r="E374" i="13"/>
  <c r="F374" i="13"/>
  <c r="H374" i="13"/>
  <c r="I374" i="13"/>
  <c r="K374" i="13"/>
  <c r="E375" i="13"/>
  <c r="F375" i="13"/>
  <c r="H375" i="13"/>
  <c r="I375" i="13"/>
  <c r="K375" i="13"/>
  <c r="E376" i="13"/>
  <c r="F376" i="13"/>
  <c r="H376" i="13"/>
  <c r="I376" i="13"/>
  <c r="K376" i="13"/>
  <c r="K291" i="13"/>
  <c r="K306" i="13"/>
  <c r="K307" i="13"/>
  <c r="K292" i="13"/>
  <c r="K293" i="13"/>
  <c r="K294" i="13"/>
  <c r="K295" i="13"/>
  <c r="K296" i="13"/>
  <c r="K297" i="13"/>
  <c r="K298" i="13"/>
  <c r="K299" i="13"/>
  <c r="K300" i="13"/>
  <c r="K301" i="13"/>
  <c r="K302" i="13"/>
  <c r="K303" i="13"/>
  <c r="K304" i="13"/>
  <c r="J307" i="3" l="1"/>
  <c r="J592" i="3"/>
  <c r="K592" i="3" s="1"/>
  <c r="J819" i="3"/>
  <c r="J802" i="3"/>
  <c r="K802" i="3" s="1"/>
  <c r="J472" i="3"/>
  <c r="K472" i="3" s="1"/>
  <c r="J589" i="3"/>
  <c r="K589" i="3" s="1"/>
  <c r="K639" i="3"/>
  <c r="J48" i="3"/>
  <c r="J697" i="3"/>
  <c r="J52" i="3"/>
  <c r="K52" i="3" s="1"/>
  <c r="J309" i="3"/>
  <c r="K309" i="3" s="1"/>
  <c r="J442" i="3"/>
  <c r="K442" i="3" s="1"/>
  <c r="J764" i="3"/>
  <c r="K764" i="3" s="1"/>
  <c r="J817" i="3"/>
  <c r="K817" i="3" s="1"/>
  <c r="J407" i="3"/>
  <c r="K407" i="3" s="1"/>
  <c r="J489" i="3"/>
  <c r="K489" i="3" s="1"/>
  <c r="J730" i="3"/>
  <c r="K730" i="3" s="1"/>
  <c r="J207" i="13"/>
  <c r="W118" i="13" s="1"/>
  <c r="K307" i="3"/>
  <c r="K647" i="3"/>
  <c r="K140" i="3"/>
  <c r="K167" i="3"/>
  <c r="K622" i="3"/>
  <c r="U108" i="13"/>
  <c r="W109" i="13"/>
  <c r="R109" i="13"/>
  <c r="AJ94" i="13"/>
  <c r="AE96" i="13"/>
  <c r="N96" i="13"/>
  <c r="AB98" i="13"/>
  <c r="W98" i="13"/>
  <c r="AI99" i="13"/>
  <c r="T99" i="13"/>
  <c r="AE100" i="13"/>
  <c r="N100" i="13"/>
  <c r="AG104" i="13"/>
  <c r="AA105" i="13"/>
  <c r="J122" i="13"/>
  <c r="O123" i="13" s="1"/>
  <c r="J72" i="13"/>
  <c r="AE127" i="13" s="1"/>
  <c r="J54" i="13"/>
  <c r="AF127" i="13" s="1"/>
  <c r="J28" i="13"/>
  <c r="AG119" i="13" s="1"/>
  <c r="Y108" i="13"/>
  <c r="N108" i="13"/>
  <c r="W94" i="13"/>
  <c r="X95" i="13"/>
  <c r="AD96" i="13"/>
  <c r="X97" i="13"/>
  <c r="AH99" i="13"/>
  <c r="W100" i="13"/>
  <c r="AI101" i="13"/>
  <c r="Y102" i="13"/>
  <c r="X103" i="13"/>
  <c r="P104" i="13"/>
  <c r="J248" i="13"/>
  <c r="Y123" i="13" s="1"/>
  <c r="J303" i="13"/>
  <c r="AK124" i="13" s="1"/>
  <c r="J68" i="13"/>
  <c r="AE123" i="13" s="1"/>
  <c r="J191" i="3"/>
  <c r="G13" i="8" s="1"/>
  <c r="G21" i="8" s="1"/>
  <c r="J198" i="3"/>
  <c r="AB94" i="13"/>
  <c r="AG96" i="13"/>
  <c r="P96" i="13"/>
  <c r="Y98" i="13"/>
  <c r="P100" i="13"/>
  <c r="AH101" i="13"/>
  <c r="AC101" i="13"/>
  <c r="U103" i="13"/>
  <c r="Y106" i="13"/>
  <c r="J103" i="3"/>
  <c r="J221" i="3"/>
  <c r="K221" i="3" s="1"/>
  <c r="J225" i="3"/>
  <c r="J400" i="3"/>
  <c r="K400" i="3" s="1"/>
  <c r="J404" i="3"/>
  <c r="K404" i="3" s="1"/>
  <c r="J430" i="3"/>
  <c r="K430" i="3" s="1"/>
  <c r="J438" i="3"/>
  <c r="K438" i="3" s="1"/>
  <c r="J464" i="3"/>
  <c r="K464" i="3" s="1"/>
  <c r="J490" i="3"/>
  <c r="K490" i="3" s="1"/>
  <c r="J494" i="3"/>
  <c r="K494" i="3" s="1"/>
  <c r="J519" i="3"/>
  <c r="K519" i="3" s="1"/>
  <c r="J527" i="3"/>
  <c r="K527" i="3" s="1"/>
  <c r="J553" i="3"/>
  <c r="K14" i="8" s="1"/>
  <c r="K22" i="8" s="1"/>
  <c r="J578" i="3"/>
  <c r="K578" i="3" s="1"/>
  <c r="J582" i="3"/>
  <c r="K582" i="3" s="1"/>
  <c r="J586" i="3"/>
  <c r="K586" i="3" s="1"/>
  <c r="J591" i="3"/>
  <c r="K591" i="3" s="1"/>
  <c r="J608" i="3"/>
  <c r="K608" i="3" s="1"/>
  <c r="J612" i="3"/>
  <c r="K612" i="3" s="1"/>
  <c r="J616" i="3"/>
  <c r="K616" i="3" s="1"/>
  <c r="J621" i="3"/>
  <c r="K621" i="3" s="1"/>
  <c r="J638" i="3"/>
  <c r="K638" i="3" s="1"/>
  <c r="J642" i="3"/>
  <c r="K642" i="3" s="1"/>
  <c r="J646" i="3"/>
  <c r="K646" i="3" s="1"/>
  <c r="J651" i="3"/>
  <c r="K651" i="3" s="1"/>
  <c r="J668" i="3"/>
  <c r="K668" i="3" s="1"/>
  <c r="J676" i="3"/>
  <c r="K676" i="3" s="1"/>
  <c r="J698" i="3"/>
  <c r="K698" i="3" s="1"/>
  <c r="J702" i="3"/>
  <c r="K702" i="3" s="1"/>
  <c r="J706" i="3"/>
  <c r="K706" i="3" s="1"/>
  <c r="J711" i="3"/>
  <c r="K711" i="3" s="1"/>
  <c r="J728" i="3"/>
  <c r="K728" i="3" s="1"/>
  <c r="J736" i="3"/>
  <c r="K736" i="3" s="1"/>
  <c r="J762" i="3"/>
  <c r="K762" i="3" s="1"/>
  <c r="J771" i="3"/>
  <c r="K771" i="3" s="1"/>
  <c r="J788" i="3"/>
  <c r="K788" i="3" s="1"/>
  <c r="J796" i="3"/>
  <c r="K796" i="3" s="1"/>
  <c r="J818" i="3"/>
  <c r="K818" i="3" s="1"/>
  <c r="J822" i="3"/>
  <c r="K822" i="3" s="1"/>
  <c r="J826" i="3"/>
  <c r="K826" i="3" s="1"/>
  <c r="J831" i="3"/>
  <c r="K831" i="3" s="1"/>
  <c r="J187" i="3"/>
  <c r="J69" i="3"/>
  <c r="K69" i="3" s="1"/>
  <c r="AA108" i="13"/>
  <c r="X109" i="13"/>
  <c r="S94" i="13"/>
  <c r="AA95" i="13"/>
  <c r="W96" i="13"/>
  <c r="AD98" i="13"/>
  <c r="AA99" i="13"/>
  <c r="AI100" i="13"/>
  <c r="AA101" i="13"/>
  <c r="V101" i="13"/>
  <c r="AB102" i="13"/>
  <c r="AH103" i="13"/>
  <c r="R103" i="13"/>
  <c r="S104" i="13"/>
  <c r="W106" i="13"/>
  <c r="J276" i="13"/>
  <c r="AI115" i="13" s="1"/>
  <c r="J278" i="13"/>
  <c r="AI117" i="13" s="1"/>
  <c r="J424" i="13"/>
  <c r="AA119" i="13" s="1"/>
  <c r="J283" i="13"/>
  <c r="AI122" i="13" s="1"/>
  <c r="J212" i="13"/>
  <c r="W123" i="13" s="1"/>
  <c r="J121" i="13"/>
  <c r="O122" i="13" s="1"/>
  <c r="J26" i="13"/>
  <c r="AG117" i="13" s="1"/>
  <c r="J135" i="3"/>
  <c r="J13" i="3"/>
  <c r="J22" i="3"/>
  <c r="K22" i="3" s="1"/>
  <c r="J39" i="3"/>
  <c r="K39" i="3" s="1"/>
  <c r="J47" i="3"/>
  <c r="J74" i="3"/>
  <c r="K74" i="3" s="1"/>
  <c r="J111" i="3"/>
  <c r="K111" i="3" s="1"/>
  <c r="J132" i="3"/>
  <c r="K132" i="3" s="1"/>
  <c r="J141" i="3"/>
  <c r="K141" i="3" s="1"/>
  <c r="J158" i="3"/>
  <c r="K158" i="3" s="1"/>
  <c r="J166" i="3"/>
  <c r="J192" i="3"/>
  <c r="K192" i="3" s="1"/>
  <c r="J250" i="3"/>
  <c r="K250" i="3" s="1"/>
  <c r="J258" i="3"/>
  <c r="J280" i="3"/>
  <c r="K280" i="3" s="1"/>
  <c r="J284" i="3"/>
  <c r="K284" i="3" s="1"/>
  <c r="J288" i="3"/>
  <c r="J310" i="3"/>
  <c r="K310" i="3" s="1"/>
  <c r="J314" i="3"/>
  <c r="K314" i="3" s="1"/>
  <c r="J318" i="3"/>
  <c r="K318" i="3" s="1"/>
  <c r="J344" i="3"/>
  <c r="K344" i="3" s="1"/>
  <c r="J408" i="3"/>
  <c r="K408" i="3" s="1"/>
  <c r="J502" i="3"/>
  <c r="K502" i="3" s="1"/>
  <c r="AB96" i="13"/>
  <c r="AI102" i="13"/>
  <c r="J420" i="13"/>
  <c r="AA115" i="13" s="1"/>
  <c r="J264" i="13"/>
  <c r="Z121" i="13" s="1"/>
  <c r="J302" i="13"/>
  <c r="AK123" i="13" s="1"/>
  <c r="K382" i="3"/>
  <c r="K466" i="3"/>
  <c r="AB95" i="13"/>
  <c r="Y96" i="13"/>
  <c r="AB99" i="13"/>
  <c r="J62" i="13"/>
  <c r="AE117" i="13" s="1"/>
  <c r="J102" i="13"/>
  <c r="N121" i="13" s="1"/>
  <c r="K607" i="3"/>
  <c r="K611" i="3"/>
  <c r="K819" i="3"/>
  <c r="J10" i="3"/>
  <c r="K10" i="3" s="1"/>
  <c r="J14" i="3"/>
  <c r="K14" i="3" s="1"/>
  <c r="J18" i="3"/>
  <c r="J40" i="3"/>
  <c r="K40" i="3" s="1"/>
  <c r="J49" i="3"/>
  <c r="K49" i="3" s="1"/>
  <c r="J67" i="3"/>
  <c r="J71" i="3"/>
  <c r="E13" i="8" s="1"/>
  <c r="E21" i="8" s="1"/>
  <c r="J75" i="3"/>
  <c r="J100" i="3"/>
  <c r="K100" i="3" s="1"/>
  <c r="J104" i="3"/>
  <c r="K104" i="3" s="1"/>
  <c r="J133" i="3"/>
  <c r="J142" i="3"/>
  <c r="K142" i="3" s="1"/>
  <c r="J159" i="3"/>
  <c r="K159" i="3" s="1"/>
  <c r="J193" i="3"/>
  <c r="J201" i="3"/>
  <c r="K201" i="3" s="1"/>
  <c r="K222" i="3"/>
  <c r="J251" i="3"/>
  <c r="K251" i="3" s="1"/>
  <c r="J259" i="3"/>
  <c r="K259" i="3" s="1"/>
  <c r="J277" i="3"/>
  <c r="J285" i="3"/>
  <c r="J311" i="3"/>
  <c r="K311" i="3" s="1"/>
  <c r="J315" i="3"/>
  <c r="K315" i="3" s="1"/>
  <c r="J319" i="3"/>
  <c r="K319" i="3" s="1"/>
  <c r="J337" i="3"/>
  <c r="K337" i="3" s="1"/>
  <c r="J345" i="3"/>
  <c r="K345" i="3" s="1"/>
  <c r="J371" i="3"/>
  <c r="K371" i="3" s="1"/>
  <c r="J379" i="3"/>
  <c r="K379" i="3" s="1"/>
  <c r="J397" i="3"/>
  <c r="K397" i="3" s="1"/>
  <c r="J401" i="3"/>
  <c r="K401" i="3" s="1"/>
  <c r="J409" i="3"/>
  <c r="K409" i="3" s="1"/>
  <c r="J427" i="3"/>
  <c r="K427" i="3" s="1"/>
  <c r="J431" i="3"/>
  <c r="K431" i="3" s="1"/>
  <c r="J435" i="3"/>
  <c r="K435" i="3" s="1"/>
  <c r="J439" i="3"/>
  <c r="K439" i="3" s="1"/>
  <c r="J457" i="3"/>
  <c r="K457" i="3" s="1"/>
  <c r="J461" i="3"/>
  <c r="K461" i="3" s="1"/>
  <c r="J465" i="3"/>
  <c r="K465" i="3" s="1"/>
  <c r="J469" i="3"/>
  <c r="K469" i="3" s="1"/>
  <c r="J491" i="3"/>
  <c r="J13" i="8" s="1"/>
  <c r="J21" i="8" s="1"/>
  <c r="J495" i="3"/>
  <c r="J15" i="8" s="1"/>
  <c r="J23" i="8" s="1"/>
  <c r="J520" i="3"/>
  <c r="K520" i="3" s="1"/>
  <c r="J528" i="3"/>
  <c r="K528" i="3" s="1"/>
  <c r="J583" i="3"/>
  <c r="K583" i="3" s="1"/>
  <c r="J609" i="3"/>
  <c r="K609" i="3" s="1"/>
  <c r="J613" i="3"/>
  <c r="K613" i="3" s="1"/>
  <c r="J617" i="3"/>
  <c r="K617" i="3" s="1"/>
  <c r="J643" i="3"/>
  <c r="K643" i="3" s="1"/>
  <c r="J652" i="3"/>
  <c r="K652" i="3" s="1"/>
  <c r="J669" i="3"/>
  <c r="K669" i="3" s="1"/>
  <c r="J673" i="3"/>
  <c r="K673" i="3" s="1"/>
  <c r="J677" i="3"/>
  <c r="K677" i="3" s="1"/>
  <c r="J682" i="3"/>
  <c r="K682" i="3" s="1"/>
  <c r="J699" i="3"/>
  <c r="K699" i="3" s="1"/>
  <c r="J703" i="3"/>
  <c r="K703" i="3" s="1"/>
  <c r="J712" i="3"/>
  <c r="K712" i="3" s="1"/>
  <c r="J729" i="3"/>
  <c r="K729" i="3" s="1"/>
  <c r="J733" i="3"/>
  <c r="K733" i="3" s="1"/>
  <c r="J737" i="3"/>
  <c r="K737" i="3" s="1"/>
  <c r="J742" i="3"/>
  <c r="K742" i="3" s="1"/>
  <c r="J759" i="3"/>
  <c r="K759" i="3" s="1"/>
  <c r="J763" i="3"/>
  <c r="K763" i="3" s="1"/>
  <c r="J767" i="3"/>
  <c r="K767" i="3" s="1"/>
  <c r="J772" i="3"/>
  <c r="K772" i="3" s="1"/>
  <c r="J789" i="3"/>
  <c r="K789" i="3" s="1"/>
  <c r="J793" i="3"/>
  <c r="K793" i="3" s="1"/>
  <c r="J797" i="3"/>
  <c r="K797" i="3" s="1"/>
  <c r="J823" i="3"/>
  <c r="K823" i="3" s="1"/>
  <c r="J832" i="3"/>
  <c r="K832" i="3" s="1"/>
  <c r="J558" i="3"/>
  <c r="K18" i="8" s="1"/>
  <c r="K26" i="8" s="1"/>
  <c r="J228" i="3"/>
  <c r="J108" i="3"/>
  <c r="J557" i="3"/>
  <c r="K17" i="8" s="1"/>
  <c r="K25" i="8" s="1"/>
  <c r="J227" i="3"/>
  <c r="J107" i="3"/>
  <c r="J556" i="3"/>
  <c r="K556" i="3" s="1"/>
  <c r="J226" i="3"/>
  <c r="J106" i="3"/>
  <c r="J561" i="3"/>
  <c r="K561" i="3" s="1"/>
  <c r="J37" i="3"/>
  <c r="J41" i="3"/>
  <c r="K41" i="3" s="1"/>
  <c r="J45" i="3"/>
  <c r="J51" i="3"/>
  <c r="K51" i="3" s="1"/>
  <c r="J72" i="3"/>
  <c r="K72" i="3" s="1"/>
  <c r="J79" i="3"/>
  <c r="K79" i="3" s="1"/>
  <c r="J97" i="3"/>
  <c r="J130" i="3"/>
  <c r="K130" i="3" s="1"/>
  <c r="J138" i="3"/>
  <c r="J164" i="3"/>
  <c r="K164" i="3" s="1"/>
  <c r="J190" i="3"/>
  <c r="K190" i="3" s="1"/>
  <c r="J194" i="3"/>
  <c r="K194" i="3" s="1"/>
  <c r="J219" i="3"/>
  <c r="K219" i="3" s="1"/>
  <c r="J223" i="3"/>
  <c r="J231" i="3"/>
  <c r="K231" i="3" s="1"/>
  <c r="J248" i="3"/>
  <c r="K248" i="3" s="1"/>
  <c r="J252" i="3"/>
  <c r="K252" i="3" s="1"/>
  <c r="J256" i="3"/>
  <c r="J261" i="3"/>
  <c r="K261" i="3" s="1"/>
  <c r="J282" i="3"/>
  <c r="K282" i="3" s="1"/>
  <c r="J291" i="3"/>
  <c r="K291" i="3" s="1"/>
  <c r="J342" i="3"/>
  <c r="K342" i="3" s="1"/>
  <c r="J351" i="3"/>
  <c r="K351" i="3" s="1"/>
  <c r="J368" i="3"/>
  <c r="K368" i="3" s="1"/>
  <c r="J376" i="3"/>
  <c r="K376" i="3" s="1"/>
  <c r="J398" i="3"/>
  <c r="K398" i="3" s="1"/>
  <c r="J406" i="3"/>
  <c r="K406" i="3" s="1"/>
  <c r="J411" i="3"/>
  <c r="K411" i="3" s="1"/>
  <c r="J428" i="3"/>
  <c r="K428" i="3" s="1"/>
  <c r="J432" i="3"/>
  <c r="K432" i="3" s="1"/>
  <c r="J436" i="3"/>
  <c r="K436" i="3" s="1"/>
  <c r="J441" i="3"/>
  <c r="K441" i="3" s="1"/>
  <c r="J458" i="3"/>
  <c r="K458" i="3" s="1"/>
  <c r="J462" i="3"/>
  <c r="K462" i="3" s="1"/>
  <c r="J471" i="3"/>
  <c r="K471" i="3" s="1"/>
  <c r="J499" i="3"/>
  <c r="K499" i="3" s="1"/>
  <c r="J517" i="3"/>
  <c r="K517" i="3" s="1"/>
  <c r="J525" i="3"/>
  <c r="K525" i="3" s="1"/>
  <c r="J547" i="3"/>
  <c r="K12" i="8" s="1"/>
  <c r="K20" i="8" s="1"/>
  <c r="J555" i="3"/>
  <c r="K15" i="8" s="1"/>
  <c r="K23" i="8" s="1"/>
  <c r="J580" i="3"/>
  <c r="K580" i="3" s="1"/>
  <c r="J588" i="3"/>
  <c r="K588" i="3" s="1"/>
  <c r="J614" i="3"/>
  <c r="K614" i="3" s="1"/>
  <c r="J640" i="3"/>
  <c r="K640" i="3" s="1"/>
  <c r="J644" i="3"/>
  <c r="K644" i="3" s="1"/>
  <c r="J648" i="3"/>
  <c r="K648" i="3" s="1"/>
  <c r="J674" i="3"/>
  <c r="K674" i="3" s="1"/>
  <c r="J700" i="3"/>
  <c r="K700" i="3" s="1"/>
  <c r="J704" i="3"/>
  <c r="K704" i="3" s="1"/>
  <c r="J708" i="3"/>
  <c r="K708" i="3" s="1"/>
  <c r="J734" i="3"/>
  <c r="K734" i="3" s="1"/>
  <c r="J760" i="3"/>
  <c r="K760" i="3" s="1"/>
  <c r="J768" i="3"/>
  <c r="K768" i="3" s="1"/>
  <c r="J790" i="3"/>
  <c r="K790" i="3" s="1"/>
  <c r="J794" i="3"/>
  <c r="K794" i="3" s="1"/>
  <c r="J798" i="3"/>
  <c r="K798" i="3" s="1"/>
  <c r="J820" i="3"/>
  <c r="K820" i="3" s="1"/>
  <c r="J824" i="3"/>
  <c r="K824" i="3" s="1"/>
  <c r="J828" i="3"/>
  <c r="K828" i="3" s="1"/>
  <c r="J7" i="3"/>
  <c r="J102" i="3"/>
  <c r="K102" i="3" s="1"/>
  <c r="J127" i="3"/>
  <c r="J131" i="3"/>
  <c r="K131" i="3" s="1"/>
  <c r="J157" i="3"/>
  <c r="J161" i="3"/>
  <c r="K161" i="3" s="1"/>
  <c r="J165" i="3"/>
  <c r="J169" i="3"/>
  <c r="K169" i="3" s="1"/>
  <c r="J195" i="3"/>
  <c r="J249" i="3"/>
  <c r="K249" i="3" s="1"/>
  <c r="J253" i="3"/>
  <c r="J257" i="3"/>
  <c r="J262" i="3"/>
  <c r="K262" i="3" s="1"/>
  <c r="J369" i="3"/>
  <c r="K369" i="3" s="1"/>
  <c r="J373" i="3"/>
  <c r="K373" i="3" s="1"/>
  <c r="J377" i="3"/>
  <c r="K377" i="3" s="1"/>
  <c r="J399" i="3"/>
  <c r="K399" i="3" s="1"/>
  <c r="J433" i="3"/>
  <c r="K433" i="3" s="1"/>
  <c r="J493" i="3"/>
  <c r="J14" i="8" s="1"/>
  <c r="J22" i="8" s="1"/>
  <c r="J518" i="3"/>
  <c r="K518" i="3" s="1"/>
  <c r="J522" i="3"/>
  <c r="K522" i="3" s="1"/>
  <c r="J526" i="3"/>
  <c r="K526" i="3" s="1"/>
  <c r="J531" i="3"/>
  <c r="K531" i="3" s="1"/>
  <c r="J552" i="3"/>
  <c r="K552" i="3" s="1"/>
  <c r="J559" i="3"/>
  <c r="K559" i="3" s="1"/>
  <c r="J581" i="3"/>
  <c r="K581" i="3" s="1"/>
  <c r="J615" i="3"/>
  <c r="K615" i="3" s="1"/>
  <c r="J667" i="3"/>
  <c r="K667" i="3" s="1"/>
  <c r="J671" i="3"/>
  <c r="K671" i="3" s="1"/>
  <c r="J675" i="3"/>
  <c r="K675" i="3" s="1"/>
  <c r="J679" i="3"/>
  <c r="K679" i="3" s="1"/>
  <c r="J705" i="3"/>
  <c r="K705" i="3" s="1"/>
  <c r="J727" i="3"/>
  <c r="K727" i="3" s="1"/>
  <c r="J731" i="3"/>
  <c r="K731" i="3" s="1"/>
  <c r="J735" i="3"/>
  <c r="K735" i="3" s="1"/>
  <c r="J739" i="3"/>
  <c r="K739" i="3" s="1"/>
  <c r="J787" i="3"/>
  <c r="K787" i="3" s="1"/>
  <c r="J791" i="3"/>
  <c r="K791" i="3" s="1"/>
  <c r="J795" i="3"/>
  <c r="K795" i="3" s="1"/>
  <c r="J799" i="3"/>
  <c r="K799" i="3" s="1"/>
  <c r="J821" i="3"/>
  <c r="K821" i="3" s="1"/>
  <c r="J829" i="3"/>
  <c r="J497" i="3"/>
  <c r="J17" i="8" s="1"/>
  <c r="J25" i="8" s="1"/>
  <c r="J77" i="3"/>
  <c r="J196" i="3"/>
  <c r="J292" i="3"/>
  <c r="K292" i="3" s="1"/>
  <c r="J283" i="3"/>
  <c r="J278" i="3"/>
  <c r="K278" i="3" s="1"/>
  <c r="J827" i="3"/>
  <c r="K827" i="3" s="1"/>
  <c r="J316" i="3"/>
  <c r="K316" i="3" s="1"/>
  <c r="J587" i="3"/>
  <c r="K587" i="3" s="1"/>
  <c r="J562" i="3"/>
  <c r="K562" i="3" s="1"/>
  <c r="J584" i="3"/>
  <c r="K584" i="3" s="1"/>
  <c r="J171" i="3"/>
  <c r="K171" i="3" s="1"/>
  <c r="J289" i="3"/>
  <c r="K289" i="3" s="1"/>
  <c r="J287" i="3"/>
  <c r="J189" i="3"/>
  <c r="K189" i="3" s="1"/>
  <c r="J163" i="3"/>
  <c r="J82" i="3"/>
  <c r="K82" i="3" s="1"/>
  <c r="J46" i="3"/>
  <c r="J38" i="3"/>
  <c r="K38" i="3" s="1"/>
  <c r="J709" i="3"/>
  <c r="K709" i="3" s="1"/>
  <c r="J44" i="3"/>
  <c r="K44" i="3" s="1"/>
  <c r="J255" i="3"/>
  <c r="J579" i="3"/>
  <c r="K579" i="3" s="1"/>
  <c r="J707" i="3"/>
  <c r="K707" i="3" s="1"/>
  <c r="J137" i="3"/>
  <c r="J229" i="3"/>
  <c r="K229" i="3" s="1"/>
  <c r="J247" i="3"/>
  <c r="J308" i="3"/>
  <c r="K308" i="3" s="1"/>
  <c r="J317" i="3"/>
  <c r="K317" i="3" s="1"/>
  <c r="J343" i="3"/>
  <c r="K343" i="3" s="1"/>
  <c r="J501" i="3"/>
  <c r="K501" i="3" s="1"/>
  <c r="J769" i="3"/>
  <c r="K769" i="3" s="1"/>
  <c r="J551" i="3"/>
  <c r="K13" i="8" s="1"/>
  <c r="K21" i="8" s="1"/>
  <c r="J403" i="3"/>
  <c r="K403" i="3" s="1"/>
  <c r="J12" i="3"/>
  <c r="K12" i="3" s="1"/>
  <c r="J352" i="3"/>
  <c r="K352" i="3" s="1"/>
  <c r="J112" i="3"/>
  <c r="K112" i="3" s="1"/>
  <c r="J349" i="3"/>
  <c r="K349" i="3" s="1"/>
  <c r="J375" i="3"/>
  <c r="K375" i="3" s="1"/>
  <c r="J378" i="3"/>
  <c r="K378" i="3" s="1"/>
  <c r="J412" i="3"/>
  <c r="K412" i="3" s="1"/>
  <c r="J429" i="3"/>
  <c r="K429" i="3" s="1"/>
  <c r="J524" i="3"/>
  <c r="K524" i="3" s="1"/>
  <c r="J550" i="3"/>
  <c r="K550" i="3" s="1"/>
  <c r="J641" i="3"/>
  <c r="K641" i="3" s="1"/>
  <c r="J649" i="3"/>
  <c r="K649" i="3" s="1"/>
  <c r="J73" i="3"/>
  <c r="J21" i="3"/>
  <c r="K21" i="3" s="1"/>
  <c r="J232" i="3"/>
  <c r="K232" i="3" s="1"/>
  <c r="J701" i="3"/>
  <c r="K701" i="3" s="1"/>
  <c r="J463" i="3"/>
  <c r="K463" i="3" s="1"/>
  <c r="J220" i="3"/>
  <c r="K220" i="3" s="1"/>
  <c r="J281" i="3"/>
  <c r="K281" i="3" s="1"/>
  <c r="J437" i="3"/>
  <c r="K437" i="3" s="1"/>
  <c r="J129" i="3"/>
  <c r="K129" i="3" s="1"/>
  <c r="J172" i="3"/>
  <c r="K172" i="3" s="1"/>
  <c r="J218" i="3"/>
  <c r="K218" i="3" s="1"/>
  <c r="J341" i="3"/>
  <c r="K341" i="3" s="1"/>
  <c r="J367" i="3"/>
  <c r="K367" i="3" s="1"/>
  <c r="J370" i="3"/>
  <c r="K370" i="3" s="1"/>
  <c r="J402" i="3"/>
  <c r="K402" i="3" s="1"/>
  <c r="J741" i="3"/>
  <c r="K741" i="3" s="1"/>
  <c r="J761" i="3"/>
  <c r="K761" i="3" s="1"/>
  <c r="K829" i="3"/>
  <c r="J487" i="3"/>
  <c r="J12" i="8" s="1"/>
  <c r="J20" i="8" s="1"/>
  <c r="J76" i="3"/>
  <c r="J99" i="3"/>
  <c r="K99" i="3" s="1"/>
  <c r="K338" i="3"/>
  <c r="J460" i="3"/>
  <c r="K460" i="3" s="1"/>
  <c r="J322" i="3"/>
  <c r="K322" i="3" s="1"/>
  <c r="J339" i="3"/>
  <c r="K339" i="3" s="1"/>
  <c r="J197" i="3"/>
  <c r="J496" i="3"/>
  <c r="K496" i="3" s="1"/>
  <c r="J8" i="3"/>
  <c r="K8" i="3" s="1"/>
  <c r="J70" i="3"/>
  <c r="K70" i="3" s="1"/>
  <c r="J109" i="3"/>
  <c r="K109" i="3" s="1"/>
  <c r="J162" i="3"/>
  <c r="K162" i="3" s="1"/>
  <c r="J279" i="3"/>
  <c r="K279" i="3" s="1"/>
  <c r="J374" i="3"/>
  <c r="K374" i="3" s="1"/>
  <c r="J467" i="3"/>
  <c r="K467" i="3" s="1"/>
  <c r="J532" i="3"/>
  <c r="K532" i="3" s="1"/>
  <c r="J619" i="3"/>
  <c r="K619" i="3" s="1"/>
  <c r="J681" i="3"/>
  <c r="K681" i="3" s="1"/>
  <c r="J732" i="3"/>
  <c r="K732" i="3" s="1"/>
  <c r="J738" i="3"/>
  <c r="K738" i="3" s="1"/>
  <c r="J766" i="3"/>
  <c r="K766" i="3" s="1"/>
  <c r="J801" i="3"/>
  <c r="K801" i="3" s="1"/>
  <c r="J825" i="3"/>
  <c r="K825" i="3" s="1"/>
  <c r="J43" i="3"/>
  <c r="J254" i="3"/>
  <c r="K254" i="3" s="1"/>
  <c r="J792" i="3"/>
  <c r="K792" i="3" s="1"/>
  <c r="J16" i="3"/>
  <c r="J347" i="3"/>
  <c r="K347" i="3" s="1"/>
  <c r="J548" i="3"/>
  <c r="K548" i="3" s="1"/>
  <c r="J637" i="3"/>
  <c r="K637" i="3" s="1"/>
  <c r="K697" i="3"/>
  <c r="J765" i="3"/>
  <c r="K765" i="3" s="1"/>
  <c r="J585" i="3"/>
  <c r="K585" i="3" s="1"/>
  <c r="J217" i="3"/>
  <c r="J17" i="3"/>
  <c r="J81" i="3"/>
  <c r="K81" i="3" s="1"/>
  <c r="J128" i="3"/>
  <c r="K128" i="3" s="1"/>
  <c r="J224" i="3"/>
  <c r="K224" i="3" s="1"/>
  <c r="J348" i="3"/>
  <c r="K348" i="3" s="1"/>
  <c r="J434" i="3"/>
  <c r="K434" i="3" s="1"/>
  <c r="J549" i="3"/>
  <c r="K549" i="3" s="1"/>
  <c r="J757" i="3"/>
  <c r="K757" i="3" s="1"/>
  <c r="J105" i="3"/>
  <c r="J498" i="3"/>
  <c r="K498" i="3" s="1"/>
  <c r="J78" i="3"/>
  <c r="K346" i="3"/>
  <c r="J199" i="3"/>
  <c r="K199" i="3" s="1"/>
  <c r="J286" i="3"/>
  <c r="J313" i="3"/>
  <c r="K313" i="3" s="1"/>
  <c r="J340" i="3"/>
  <c r="K340" i="3" s="1"/>
  <c r="J577" i="3"/>
  <c r="K577" i="3" s="1"/>
  <c r="J188" i="3"/>
  <c r="K188" i="3" s="1"/>
  <c r="J136" i="3"/>
  <c r="J9" i="3"/>
  <c r="K9" i="3" s="1"/>
  <c r="J15" i="3"/>
  <c r="J42" i="3"/>
  <c r="K42" i="3" s="1"/>
  <c r="J98" i="3"/>
  <c r="K98" i="3" s="1"/>
  <c r="K187" i="3"/>
  <c r="J459" i="3"/>
  <c r="K459" i="3" s="1"/>
  <c r="J468" i="3"/>
  <c r="K468" i="3" s="1"/>
  <c r="J523" i="3"/>
  <c r="K523" i="3" s="1"/>
  <c r="J645" i="3"/>
  <c r="K645" i="3" s="1"/>
  <c r="J672" i="3"/>
  <c r="K672" i="3" s="1"/>
  <c r="J758" i="3"/>
  <c r="K758" i="3" s="1"/>
  <c r="J101" i="3"/>
  <c r="F13" i="8" s="1"/>
  <c r="F21" i="8" s="1"/>
  <c r="K16" i="8"/>
  <c r="K24" i="8" s="1"/>
  <c r="P109" i="13"/>
  <c r="J145" i="13"/>
  <c r="P112" i="13" s="1"/>
  <c r="P101" i="13"/>
  <c r="J137" i="13"/>
  <c r="P120" i="13" s="1"/>
  <c r="J400" i="13"/>
  <c r="T113" i="13" s="1"/>
  <c r="J239" i="13"/>
  <c r="Y114" i="13" s="1"/>
  <c r="J358" i="13"/>
  <c r="S128" i="13" s="1"/>
  <c r="J329" i="13"/>
  <c r="U114" i="13" s="1"/>
  <c r="V95" i="13"/>
  <c r="R106" i="13"/>
  <c r="Z108" i="13"/>
  <c r="Z109" i="13"/>
  <c r="T98" i="13"/>
  <c r="Z99" i="13"/>
  <c r="T102" i="13"/>
  <c r="X104" i="13"/>
  <c r="AK106" i="13"/>
  <c r="J245" i="13"/>
  <c r="Y120" i="13" s="1"/>
  <c r="J83" i="13"/>
  <c r="AD120" i="13" s="1"/>
  <c r="J44" i="13"/>
  <c r="AF117" i="13" s="1"/>
  <c r="R102" i="13"/>
  <c r="J174" i="13"/>
  <c r="R121" i="13" s="1"/>
  <c r="J76" i="13"/>
  <c r="AD113" i="13" s="1"/>
  <c r="AD94" i="13"/>
  <c r="J335" i="13"/>
  <c r="U120" i="13" s="1"/>
  <c r="U101" i="13"/>
  <c r="X100" i="13"/>
  <c r="J226" i="13"/>
  <c r="X119" i="13" s="1"/>
  <c r="J299" i="13"/>
  <c r="AK120" i="13" s="1"/>
  <c r="AK101" i="13"/>
  <c r="R94" i="13"/>
  <c r="J166" i="13"/>
  <c r="R113" i="13" s="1"/>
  <c r="J170" i="13"/>
  <c r="R117" i="13" s="1"/>
  <c r="R98" i="13"/>
  <c r="V103" i="13"/>
  <c r="J193" i="13"/>
  <c r="V122" i="13" s="1"/>
  <c r="Q109" i="13"/>
  <c r="J163" i="13"/>
  <c r="Q112" i="13" s="1"/>
  <c r="J14" i="13"/>
  <c r="AH123" i="13" s="1"/>
  <c r="AH104" i="13"/>
  <c r="J8" i="13"/>
  <c r="AH117" i="13" s="1"/>
  <c r="AH98" i="13"/>
  <c r="J84" i="13"/>
  <c r="AD121" i="13" s="1"/>
  <c r="AD102" i="13"/>
  <c r="J554" i="3"/>
  <c r="K554" i="3" s="1"/>
  <c r="T95" i="13"/>
  <c r="AB104" i="13"/>
  <c r="J288" i="13"/>
  <c r="AI127" i="13" s="1"/>
  <c r="J414" i="13"/>
  <c r="T127" i="13" s="1"/>
  <c r="J314" i="13"/>
  <c r="AC117" i="13" s="1"/>
  <c r="J353" i="13"/>
  <c r="S120" i="13" s="1"/>
  <c r="J355" i="13"/>
  <c r="S122" i="13" s="1"/>
  <c r="J177" i="13"/>
  <c r="R124" i="13" s="1"/>
  <c r="J285" i="13"/>
  <c r="AI124" i="13" s="1"/>
  <c r="AC94" i="13"/>
  <c r="Z96" i="13"/>
  <c r="J256" i="13"/>
  <c r="Z113" i="13" s="1"/>
  <c r="J260" i="13"/>
  <c r="Z117" i="13" s="1"/>
  <c r="J371" i="13"/>
  <c r="AJ120" i="13" s="1"/>
  <c r="J409" i="13"/>
  <c r="T122" i="13" s="1"/>
  <c r="J11" i="3"/>
  <c r="K11" i="3" s="1"/>
  <c r="R108" i="13"/>
  <c r="N95" i="13"/>
  <c r="AC96" i="13"/>
  <c r="S97" i="13"/>
  <c r="AJ99" i="13"/>
  <c r="AD100" i="13"/>
  <c r="AB101" i="13"/>
  <c r="J406" i="13"/>
  <c r="T119" i="13" s="1"/>
  <c r="J113" i="13"/>
  <c r="O114" i="13" s="1"/>
  <c r="J94" i="13"/>
  <c r="N113" i="13" s="1"/>
  <c r="J151" i="13"/>
  <c r="Q116" i="13" s="1"/>
  <c r="Q97" i="13"/>
  <c r="Q101" i="13"/>
  <c r="J155" i="13"/>
  <c r="Q120" i="13" s="1"/>
  <c r="Z95" i="13"/>
  <c r="J257" i="13"/>
  <c r="Z114" i="13" s="1"/>
  <c r="J296" i="13"/>
  <c r="AK117" i="13" s="1"/>
  <c r="AK98" i="13"/>
  <c r="J63" i="13"/>
  <c r="AE118" i="13" s="1"/>
  <c r="AE99" i="13"/>
  <c r="AB97" i="13"/>
  <c r="J385" i="13"/>
  <c r="AB116" i="13" s="1"/>
  <c r="J370" i="13"/>
  <c r="AJ119" i="13" s="1"/>
  <c r="AJ100" i="13"/>
  <c r="J192" i="13"/>
  <c r="V121" i="13" s="1"/>
  <c r="V102" i="13"/>
  <c r="J411" i="13"/>
  <c r="T124" i="13" s="1"/>
  <c r="T105" i="13"/>
  <c r="J99" i="13"/>
  <c r="N118" i="13" s="1"/>
  <c r="N99" i="13"/>
  <c r="O99" i="13"/>
  <c r="J117" i="13"/>
  <c r="O118" i="13" s="1"/>
  <c r="J59" i="13"/>
  <c r="AE114" i="13" s="1"/>
  <c r="AE95" i="13"/>
  <c r="AE103" i="13"/>
  <c r="J67" i="13"/>
  <c r="AE122" i="13" s="1"/>
  <c r="AF103" i="13"/>
  <c r="J49" i="13"/>
  <c r="AF122" i="13" s="1"/>
  <c r="J405" i="3"/>
  <c r="K405" i="3" s="1"/>
  <c r="J187" i="13"/>
  <c r="V116" i="13" s="1"/>
  <c r="J319" i="13"/>
  <c r="AC122" i="13" s="1"/>
  <c r="Y99" i="13"/>
  <c r="J324" i="13"/>
  <c r="AC127" i="13" s="1"/>
  <c r="J410" i="13"/>
  <c r="T123" i="13" s="1"/>
  <c r="J19" i="3"/>
  <c r="K19" i="3" s="1"/>
  <c r="AJ108" i="13"/>
  <c r="P95" i="13"/>
  <c r="N103" i="13"/>
  <c r="J52" i="13"/>
  <c r="AF128" i="13" s="1"/>
  <c r="K553" i="3"/>
  <c r="X108" i="13"/>
  <c r="J234" i="13"/>
  <c r="X127" i="13" s="1"/>
  <c r="T97" i="13"/>
  <c r="J403" i="13"/>
  <c r="T116" i="13" s="1"/>
  <c r="X106" i="13"/>
  <c r="J232" i="13"/>
  <c r="X128" i="13" s="1"/>
  <c r="J184" i="13"/>
  <c r="V113" i="13" s="1"/>
  <c r="V94" i="13"/>
  <c r="V98" i="13"/>
  <c r="J188" i="13"/>
  <c r="V117" i="13" s="1"/>
  <c r="W103" i="13"/>
  <c r="J211" i="13"/>
  <c r="W122" i="13" s="1"/>
  <c r="AJ96" i="13"/>
  <c r="J366" i="13"/>
  <c r="AJ115" i="13" s="1"/>
  <c r="J222" i="13"/>
  <c r="X115" i="13" s="1"/>
  <c r="X96" i="13"/>
  <c r="R104" i="13"/>
  <c r="J176" i="13"/>
  <c r="R123" i="13" s="1"/>
  <c r="J393" i="13"/>
  <c r="AB124" i="13" s="1"/>
  <c r="AB105" i="13"/>
  <c r="U97" i="13"/>
  <c r="J331" i="13"/>
  <c r="U116" i="13" s="1"/>
  <c r="J253" i="13"/>
  <c r="Y112" i="13" s="1"/>
  <c r="J402" i="13"/>
  <c r="T115" i="13" s="1"/>
  <c r="J241" i="13"/>
  <c r="Y116" i="13" s="1"/>
  <c r="AH96" i="13"/>
  <c r="AJ104" i="13"/>
  <c r="J189" i="13"/>
  <c r="V118" i="13" s="1"/>
  <c r="R100" i="13"/>
  <c r="J202" i="3"/>
  <c r="K202" i="3" s="1"/>
  <c r="J488" i="3"/>
  <c r="K488" i="3" s="1"/>
  <c r="AK109" i="13"/>
  <c r="T109" i="13"/>
  <c r="T101" i="13"/>
  <c r="X102" i="13"/>
  <c r="P103" i="13"/>
  <c r="AD104" i="13"/>
  <c r="U104" i="13"/>
  <c r="AH106" i="13"/>
  <c r="AL126" i="13"/>
  <c r="J347" i="13"/>
  <c r="S114" i="13" s="1"/>
  <c r="J367" i="13"/>
  <c r="AJ116" i="13" s="1"/>
  <c r="J351" i="13"/>
  <c r="S118" i="13" s="1"/>
  <c r="J231" i="13"/>
  <c r="X124" i="13" s="1"/>
  <c r="J68" i="3"/>
  <c r="K68" i="3" s="1"/>
  <c r="J134" i="3"/>
  <c r="K134" i="3" s="1"/>
  <c r="J160" i="3"/>
  <c r="K160" i="3" s="1"/>
  <c r="J168" i="3"/>
  <c r="J312" i="3"/>
  <c r="K312" i="3" s="1"/>
  <c r="J321" i="3"/>
  <c r="K321" i="3" s="1"/>
  <c r="J372" i="3"/>
  <c r="K372" i="3" s="1"/>
  <c r="J381" i="3"/>
  <c r="K381" i="3" s="1"/>
  <c r="J492" i="3"/>
  <c r="K492" i="3" s="1"/>
  <c r="J521" i="3"/>
  <c r="K521" i="3" s="1"/>
  <c r="J529" i="3"/>
  <c r="K529" i="3" s="1"/>
  <c r="J610" i="3"/>
  <c r="K610" i="3" s="1"/>
  <c r="J618" i="3"/>
  <c r="K618" i="3" s="1"/>
  <c r="J670" i="3"/>
  <c r="K670" i="3" s="1"/>
  <c r="J678" i="3"/>
  <c r="K678" i="3" s="1"/>
  <c r="Y94" i="13"/>
  <c r="S96" i="13"/>
  <c r="J275" i="13"/>
  <c r="AI114" i="13" s="1"/>
  <c r="J313" i="13"/>
  <c r="AC116" i="13" s="1"/>
  <c r="K76" i="3" l="1"/>
  <c r="AE51" i="5"/>
  <c r="AE63" i="5" s="1"/>
  <c r="K46" i="3"/>
  <c r="AC51" i="5"/>
  <c r="AC63" i="5" s="1"/>
  <c r="E17" i="8"/>
  <c r="E25" i="8" s="1"/>
  <c r="AE52" i="5"/>
  <c r="AE64" i="5" s="1"/>
  <c r="F12" i="8"/>
  <c r="F20" i="8" s="1"/>
  <c r="AG48" i="5"/>
  <c r="AG60" i="5" s="1"/>
  <c r="K45" i="3"/>
  <c r="AC50" i="5"/>
  <c r="AC62" i="5" s="1"/>
  <c r="F16" i="8"/>
  <c r="F24" i="8" s="1"/>
  <c r="AG51" i="5"/>
  <c r="AG63" i="5" s="1"/>
  <c r="H17" i="8"/>
  <c r="H25" i="8" s="1"/>
  <c r="AO52" i="5"/>
  <c r="AO64" i="5" s="1"/>
  <c r="F14" i="8"/>
  <c r="F22" i="8" s="1"/>
  <c r="AG49" i="5"/>
  <c r="AG61" i="5" s="1"/>
  <c r="K48" i="3"/>
  <c r="AC53" i="5"/>
  <c r="AC65" i="5" s="1"/>
  <c r="K136" i="3"/>
  <c r="AI51" i="5"/>
  <c r="AI63" i="5" s="1"/>
  <c r="K43" i="3"/>
  <c r="AC49" i="5"/>
  <c r="AC61" i="5" s="1"/>
  <c r="K137" i="3"/>
  <c r="AI52" i="5"/>
  <c r="AI64" i="5" s="1"/>
  <c r="K165" i="3"/>
  <c r="AK50" i="5"/>
  <c r="AK62" i="5" s="1"/>
  <c r="K127" i="3"/>
  <c r="AI48" i="5"/>
  <c r="AI60" i="5" s="1"/>
  <c r="H14" i="8"/>
  <c r="H22" i="8" s="1"/>
  <c r="AO49" i="5"/>
  <c r="AO61" i="5" s="1"/>
  <c r="K226" i="3"/>
  <c r="AO51" i="5"/>
  <c r="AO63" i="5" s="1"/>
  <c r="E15" i="8"/>
  <c r="E23" i="8" s="1"/>
  <c r="AE50" i="5"/>
  <c r="AE62" i="5" s="1"/>
  <c r="K166" i="3"/>
  <c r="AK51" i="5"/>
  <c r="AK63" i="5" s="1"/>
  <c r="K15" i="3"/>
  <c r="AA50" i="5"/>
  <c r="AA62" i="5" s="1"/>
  <c r="F15" i="8"/>
  <c r="F23" i="8" s="1"/>
  <c r="AG50" i="5"/>
  <c r="AG62" i="5" s="1"/>
  <c r="K17" i="3"/>
  <c r="AA52" i="5"/>
  <c r="AA64" i="5" s="1"/>
  <c r="K16" i="3"/>
  <c r="AA51" i="5"/>
  <c r="AA63" i="5" s="1"/>
  <c r="K197" i="3"/>
  <c r="AM52" i="5"/>
  <c r="AM64" i="5" s="1"/>
  <c r="K163" i="3"/>
  <c r="AK49" i="5"/>
  <c r="AK61" i="5" s="1"/>
  <c r="K138" i="3"/>
  <c r="AI53" i="5"/>
  <c r="AI65" i="5" s="1"/>
  <c r="K37" i="3"/>
  <c r="AC48" i="5"/>
  <c r="AC60" i="5" s="1"/>
  <c r="K108" i="3"/>
  <c r="AG53" i="5"/>
  <c r="AG65" i="5" s="1"/>
  <c r="K133" i="3"/>
  <c r="AI49" i="5"/>
  <c r="AI61" i="5" s="1"/>
  <c r="K18" i="3"/>
  <c r="AA53" i="5"/>
  <c r="AA65" i="5" s="1"/>
  <c r="K13" i="3"/>
  <c r="AA49" i="5"/>
  <c r="AA61" i="5" s="1"/>
  <c r="K225" i="3"/>
  <c r="AO50" i="5"/>
  <c r="AO62" i="5" s="1"/>
  <c r="E18" i="8"/>
  <c r="E26" i="8" s="1"/>
  <c r="AE53" i="5"/>
  <c r="AE65" i="5" s="1"/>
  <c r="H12" i="8"/>
  <c r="H20" i="8" s="1"/>
  <c r="AO48" i="5"/>
  <c r="AO60" i="5" s="1"/>
  <c r="E14" i="8"/>
  <c r="E22" i="8" s="1"/>
  <c r="AE49" i="5"/>
  <c r="AE61" i="5" s="1"/>
  <c r="G16" i="8"/>
  <c r="G24" i="8" s="1"/>
  <c r="AM51" i="5"/>
  <c r="AM63" i="5" s="1"/>
  <c r="G15" i="8"/>
  <c r="G23" i="8" s="1"/>
  <c r="AM50" i="5"/>
  <c r="AM62" i="5" s="1"/>
  <c r="K157" i="3"/>
  <c r="AK48" i="5"/>
  <c r="AK60" i="5" s="1"/>
  <c r="K7" i="3"/>
  <c r="AA48" i="5"/>
  <c r="AA60" i="5" s="1"/>
  <c r="K107" i="3"/>
  <c r="AG52" i="5"/>
  <c r="AG64" i="5" s="1"/>
  <c r="K228" i="3"/>
  <c r="AO53" i="5"/>
  <c r="AO65" i="5" s="1"/>
  <c r="K193" i="3"/>
  <c r="AM49" i="5"/>
  <c r="AM61" i="5" s="1"/>
  <c r="E20" i="8"/>
  <c r="AE48" i="5"/>
  <c r="AE60" i="5" s="1"/>
  <c r="K47" i="3"/>
  <c r="AC52" i="5"/>
  <c r="AC64" i="5" s="1"/>
  <c r="K135" i="3"/>
  <c r="AI50" i="5"/>
  <c r="AI62" i="5" s="1"/>
  <c r="G12" i="8"/>
  <c r="G20" i="8" s="1"/>
  <c r="AM48" i="5"/>
  <c r="AM60" i="5" s="1"/>
  <c r="K168" i="3"/>
  <c r="AK53" i="5"/>
  <c r="AK65" i="5" s="1"/>
  <c r="G18" i="8"/>
  <c r="G26" i="8" s="1"/>
  <c r="AM53" i="5"/>
  <c r="AM65" i="5" s="1"/>
  <c r="K286" i="3"/>
  <c r="AS51" i="5"/>
  <c r="AS63" i="5" s="1"/>
  <c r="K283" i="3"/>
  <c r="AS49" i="5"/>
  <c r="AS61" i="5" s="1"/>
  <c r="K288" i="3"/>
  <c r="AS53" i="5"/>
  <c r="AS65" i="5" s="1"/>
  <c r="K285" i="3"/>
  <c r="AS50" i="5"/>
  <c r="AS62" i="5" s="1"/>
  <c r="K287" i="3"/>
  <c r="AS52" i="5"/>
  <c r="AS64" i="5" s="1"/>
  <c r="K277" i="3"/>
  <c r="AS48" i="5"/>
  <c r="AS60" i="5" s="1"/>
  <c r="K256" i="3"/>
  <c r="AQ51" i="5"/>
  <c r="AQ63" i="5" s="1"/>
  <c r="K258" i="3"/>
  <c r="AQ53" i="5"/>
  <c r="AQ65" i="5" s="1"/>
  <c r="K253" i="3"/>
  <c r="AQ49" i="5"/>
  <c r="AQ61" i="5" s="1"/>
  <c r="K255" i="3"/>
  <c r="AQ50" i="5"/>
  <c r="AQ62" i="5" s="1"/>
  <c r="K257" i="3"/>
  <c r="AQ52" i="5"/>
  <c r="AQ64" i="5" s="1"/>
  <c r="K247" i="3"/>
  <c r="AQ48" i="5"/>
  <c r="AQ60" i="5" s="1"/>
  <c r="F18" i="8"/>
  <c r="F26" i="8" s="1"/>
  <c r="K491" i="3"/>
  <c r="F17" i="8"/>
  <c r="F25" i="8" s="1"/>
  <c r="K555" i="3"/>
  <c r="H15" i="8"/>
  <c r="H23" i="8" s="1"/>
  <c r="K547" i="3"/>
  <c r="K493" i="3"/>
  <c r="H13" i="8"/>
  <c r="H21" i="8" s="1"/>
  <c r="K557" i="3"/>
  <c r="K198" i="3"/>
  <c r="K495" i="3"/>
  <c r="K497" i="3"/>
  <c r="K487" i="3"/>
  <c r="K195" i="3"/>
  <c r="K191" i="3"/>
  <c r="K103" i="3"/>
  <c r="J18" i="8"/>
  <c r="J26" i="8" s="1"/>
  <c r="K97" i="3"/>
  <c r="K106" i="3"/>
  <c r="AL94" i="13"/>
  <c r="K558" i="3"/>
  <c r="AL96" i="13"/>
  <c r="G14" i="8"/>
  <c r="G22" i="8" s="1"/>
  <c r="K71" i="3"/>
  <c r="H26" i="8"/>
  <c r="H16" i="8"/>
  <c r="H24" i="8" s="1"/>
  <c r="K223" i="3"/>
  <c r="K77" i="3"/>
  <c r="K75" i="3"/>
  <c r="K67" i="3"/>
  <c r="K227" i="3"/>
  <c r="AL116" i="13"/>
  <c r="AL127" i="13"/>
  <c r="AL120" i="13"/>
  <c r="AL98" i="13"/>
  <c r="AL121" i="13"/>
  <c r="K196" i="3"/>
  <c r="AL122" i="13"/>
  <c r="AL114" i="13"/>
  <c r="AL100" i="13"/>
  <c r="AL117" i="13"/>
  <c r="AL102" i="13"/>
  <c r="AL101" i="13"/>
  <c r="AL115" i="13"/>
  <c r="AL119" i="13"/>
  <c r="AL112" i="13"/>
  <c r="K217" i="3"/>
  <c r="K101" i="3"/>
  <c r="K78" i="3"/>
  <c r="K73" i="3"/>
  <c r="K551" i="3"/>
  <c r="G17" i="8"/>
  <c r="G25" i="8" s="1"/>
  <c r="J16" i="8"/>
  <c r="J24" i="8" s="1"/>
  <c r="K105" i="3"/>
  <c r="E16" i="8"/>
  <c r="E24" i="8" s="1"/>
  <c r="AL118" i="13"/>
  <c r="AL108" i="13"/>
  <c r="AL99" i="13"/>
  <c r="AL95" i="13"/>
  <c r="AL97" i="13"/>
  <c r="AL103" i="13"/>
  <c r="AL109" i="13"/>
  <c r="AL113" i="13"/>
</calcChain>
</file>

<file path=xl/sharedStrings.xml><?xml version="1.0" encoding="utf-8"?>
<sst xmlns="http://schemas.openxmlformats.org/spreadsheetml/2006/main" count="1424" uniqueCount="130">
  <si>
    <t>月</t>
  </si>
  <si>
    <t>ST NO</t>
  </si>
  <si>
    <t>年</t>
  </si>
  <si>
    <t>データ数</t>
  </si>
  <si>
    <t>平年値</t>
  </si>
  <si>
    <t>最大値</t>
  </si>
  <si>
    <t>最小値</t>
  </si>
  <si>
    <t>平年差</t>
  </si>
  <si>
    <t>標準偏差</t>
  </si>
  <si>
    <t>全測点平均</t>
  </si>
  <si>
    <t xml:space="preserve">    月</t>
  </si>
  <si>
    <t xml:space="preserve">  ST NO</t>
  </si>
  <si>
    <t xml:space="preserve">      年</t>
  </si>
  <si>
    <t xml:space="preserve">    日</t>
  </si>
  <si>
    <t>　　流向</t>
  </si>
  <si>
    <t>　　流速</t>
  </si>
  <si>
    <t>流向</t>
  </si>
  <si>
    <t>流速</t>
  </si>
  <si>
    <t>年</t>
    <rPh sb="0" eb="1">
      <t>ネン</t>
    </rPh>
    <phoneticPr fontId="4"/>
  </si>
  <si>
    <t>月</t>
    <rPh sb="0" eb="1">
      <t>ツキ</t>
    </rPh>
    <phoneticPr fontId="4"/>
  </si>
  <si>
    <t>日</t>
    <rPh sb="0" eb="1">
      <t>ヒ</t>
    </rPh>
    <phoneticPr fontId="4"/>
  </si>
  <si>
    <t>観測時刻</t>
    <rPh sb="0" eb="2">
      <t>カンソク</t>
    </rPh>
    <rPh sb="2" eb="4">
      <t>ジコク</t>
    </rPh>
    <phoneticPr fontId="4"/>
  </si>
  <si>
    <t>水温</t>
    <rPh sb="0" eb="2">
      <t>スイオン</t>
    </rPh>
    <phoneticPr fontId="4"/>
  </si>
  <si>
    <t>流向</t>
    <rPh sb="0" eb="1">
      <t>リュウ</t>
    </rPh>
    <rPh sb="1" eb="2">
      <t>コウ</t>
    </rPh>
    <phoneticPr fontId="4"/>
  </si>
  <si>
    <t>流速</t>
    <rPh sb="0" eb="2">
      <t>リュウソク</t>
    </rPh>
    <phoneticPr fontId="4"/>
  </si>
  <si>
    <t>潮流</t>
    <rPh sb="0" eb="2">
      <t>チョウリュウ</t>
    </rPh>
    <phoneticPr fontId="4"/>
  </si>
  <si>
    <t>最新ﾃﾞｰﾀ</t>
    <rPh sb="0" eb="2">
      <t>サイシン</t>
    </rPh>
    <phoneticPr fontId="4"/>
  </si>
  <si>
    <t>西側観測</t>
    <rPh sb="0" eb="2">
      <t>ニシガワ</t>
    </rPh>
    <rPh sb="2" eb="4">
      <t>カンソク</t>
    </rPh>
    <phoneticPr fontId="4"/>
  </si>
  <si>
    <t>東側観測</t>
    <rPh sb="0" eb="2">
      <t>ヒガシガワ</t>
    </rPh>
    <rPh sb="2" eb="4">
      <t>カンソク</t>
    </rPh>
    <phoneticPr fontId="4"/>
  </si>
  <si>
    <t>南側観測</t>
    <rPh sb="0" eb="2">
      <t>ミナミガワ</t>
    </rPh>
    <rPh sb="2" eb="4">
      <t>カンソク</t>
    </rPh>
    <phoneticPr fontId="4"/>
  </si>
  <si>
    <t>その他</t>
    <rPh sb="2" eb="3">
      <t>タ</t>
    </rPh>
    <phoneticPr fontId="4"/>
  </si>
  <si>
    <t>Sｔ.32</t>
  </si>
  <si>
    <t>Sｔ.33</t>
  </si>
  <si>
    <t>Sｔ.34</t>
  </si>
  <si>
    <t>Sｔ.36</t>
  </si>
  <si>
    <t>Sｔ.37</t>
  </si>
  <si>
    <t>Sｔ.39</t>
  </si>
  <si>
    <t>Sｔ.40</t>
  </si>
  <si>
    <t>観測月日</t>
    <rPh sb="0" eb="2">
      <t>カンソク</t>
    </rPh>
    <rPh sb="2" eb="4">
      <t>ガッピ</t>
    </rPh>
    <phoneticPr fontId="4"/>
  </si>
  <si>
    <t>水温　　℃</t>
    <rPh sb="0" eb="2">
      <t>スイオン</t>
    </rPh>
    <phoneticPr fontId="4"/>
  </si>
  <si>
    <t>北  緯</t>
    <rPh sb="0" eb="1">
      <t>キタ</t>
    </rPh>
    <rPh sb="3" eb="4">
      <t>イ</t>
    </rPh>
    <phoneticPr fontId="4"/>
  </si>
  <si>
    <t>東  経</t>
    <rPh sb="0" eb="1">
      <t>ヒガシ</t>
    </rPh>
    <rPh sb="3" eb="4">
      <t>キョウ</t>
    </rPh>
    <phoneticPr fontId="4"/>
  </si>
  <si>
    <t>観 測 点</t>
    <rPh sb="0" eb="1">
      <t>カン</t>
    </rPh>
    <rPh sb="2" eb="3">
      <t>ハカリ</t>
    </rPh>
    <rPh sb="4" eb="5">
      <t>テン</t>
    </rPh>
    <phoneticPr fontId="4"/>
  </si>
  <si>
    <t>年月日</t>
    <rPh sb="0" eb="3">
      <t>ネンガッピ</t>
    </rPh>
    <phoneticPr fontId="4"/>
  </si>
  <si>
    <t xml:space="preserve">   流向　°</t>
    <rPh sb="3" eb="4">
      <t>リュウ</t>
    </rPh>
    <rPh sb="4" eb="5">
      <t>コウ</t>
    </rPh>
    <phoneticPr fontId="4"/>
  </si>
  <si>
    <t>33゜10’</t>
  </si>
  <si>
    <t>138゜55’</t>
  </si>
  <si>
    <t>139゜07’</t>
  </si>
  <si>
    <t>139゜19’</t>
  </si>
  <si>
    <t>139゜31’</t>
  </si>
  <si>
    <t>139゜43’</t>
  </si>
  <si>
    <t>139゜55’</t>
  </si>
  <si>
    <t>140゜07’</t>
  </si>
  <si>
    <t>140゜19’</t>
  </si>
  <si>
    <t>33゜10’</t>
    <phoneticPr fontId="4"/>
  </si>
  <si>
    <t>表1　八丈島沿岸定点観測結果</t>
    <phoneticPr fontId="4"/>
  </si>
  <si>
    <t>平年/ＳＤ</t>
    <rPh sb="0" eb="2">
      <t>ヘイネン</t>
    </rPh>
    <phoneticPr fontId="3"/>
  </si>
  <si>
    <t>ST No</t>
    <phoneticPr fontId="4"/>
  </si>
  <si>
    <t>青ヶ島</t>
    <rPh sb="0" eb="3">
      <t>アオガシマ</t>
    </rPh>
    <phoneticPr fontId="4"/>
  </si>
  <si>
    <t>平均値</t>
    <rPh sb="0" eb="3">
      <t>ヘイキンチ</t>
    </rPh>
    <phoneticPr fontId="4"/>
  </si>
  <si>
    <t>　</t>
    <phoneticPr fontId="4"/>
  </si>
  <si>
    <t xml:space="preserve">　　図2　沿岸観測当時の黒潮流路 </t>
    <phoneticPr fontId="4"/>
  </si>
  <si>
    <t>海域</t>
    <rPh sb="0" eb="2">
      <t>カイイキ</t>
    </rPh>
    <phoneticPr fontId="3"/>
  </si>
  <si>
    <t>水深</t>
    <rPh sb="0" eb="2">
      <t>スイシン</t>
    </rPh>
    <phoneticPr fontId="3"/>
  </si>
  <si>
    <t>伊豆諸島</t>
    <rPh sb="0" eb="2">
      <t>イズ</t>
    </rPh>
    <rPh sb="2" eb="4">
      <t>ショトウ</t>
    </rPh>
    <phoneticPr fontId="3"/>
  </si>
  <si>
    <t>観測日</t>
    <rPh sb="0" eb="3">
      <t>カンソクビ</t>
    </rPh>
    <phoneticPr fontId="3"/>
  </si>
  <si>
    <t>（南部）</t>
    <rPh sb="1" eb="3">
      <t>ナンブ</t>
    </rPh>
    <phoneticPr fontId="3"/>
  </si>
  <si>
    <t>0ｍ</t>
    <phoneticPr fontId="3"/>
  </si>
  <si>
    <t>50ｍ</t>
    <phoneticPr fontId="3"/>
  </si>
  <si>
    <t>100ｍ</t>
    <phoneticPr fontId="3"/>
  </si>
  <si>
    <t>200ｍ</t>
    <phoneticPr fontId="3"/>
  </si>
  <si>
    <t>上旬平均</t>
    <rPh sb="0" eb="2">
      <t>ジョウジュン</t>
    </rPh>
    <rPh sb="2" eb="4">
      <t>ヘイキン</t>
    </rPh>
    <phoneticPr fontId="4"/>
  </si>
  <si>
    <t>中旬平均</t>
    <rPh sb="0" eb="2">
      <t>チュウジュン</t>
    </rPh>
    <rPh sb="2" eb="4">
      <t>ヘイキン</t>
    </rPh>
    <phoneticPr fontId="4"/>
  </si>
  <si>
    <t>下旬平均</t>
    <rPh sb="0" eb="2">
      <t>ゲジュン</t>
    </rPh>
    <rPh sb="2" eb="4">
      <t>ヘイキン</t>
    </rPh>
    <phoneticPr fontId="4"/>
  </si>
  <si>
    <t>全合計</t>
  </si>
  <si>
    <t>ST No</t>
    <phoneticPr fontId="4"/>
  </si>
  <si>
    <t>11月全測点</t>
  </si>
  <si>
    <t>+～+++</t>
    <phoneticPr fontId="3"/>
  </si>
  <si>
    <t>4,5</t>
    <phoneticPr fontId="4"/>
  </si>
  <si>
    <t>300ｍ</t>
  </si>
  <si>
    <t>400ｍ</t>
  </si>
  <si>
    <t>500ｍ</t>
  </si>
  <si>
    <t>+～++</t>
    <phoneticPr fontId="3"/>
  </si>
  <si>
    <t>-～+++</t>
    <phoneticPr fontId="3"/>
  </si>
  <si>
    <t>+</t>
    <phoneticPr fontId="3"/>
  </si>
  <si>
    <t>-+～++</t>
    <phoneticPr fontId="3"/>
  </si>
  <si>
    <t>---～+</t>
    <phoneticPr fontId="3"/>
  </si>
  <si>
    <t>図1　八丈島沿岸観測定点位置</t>
    <phoneticPr fontId="4"/>
  </si>
  <si>
    <t>Sｔ.31</t>
    <phoneticPr fontId="4"/>
  </si>
  <si>
    <t>Sｔ.35</t>
    <phoneticPr fontId="4"/>
  </si>
  <si>
    <t>Sｔ.38</t>
    <phoneticPr fontId="4"/>
  </si>
  <si>
    <t>0ｍ</t>
    <phoneticPr fontId="4"/>
  </si>
  <si>
    <t>100ｍ</t>
    <phoneticPr fontId="4"/>
  </si>
  <si>
    <t>200ｍ</t>
    <phoneticPr fontId="4"/>
  </si>
  <si>
    <t>300ｍ</t>
    <phoneticPr fontId="4"/>
  </si>
  <si>
    <t>400ｍ</t>
    <phoneticPr fontId="4"/>
  </si>
  <si>
    <t>500ｍ</t>
    <phoneticPr fontId="4"/>
  </si>
  <si>
    <t xml:space="preserve">   流速　kt</t>
    <rPh sb="3" eb="5">
      <t>リュウソク</t>
    </rPh>
    <phoneticPr fontId="4"/>
  </si>
  <si>
    <t>140゜31’</t>
    <phoneticPr fontId="4"/>
  </si>
  <si>
    <t>140゜43’</t>
    <phoneticPr fontId="4"/>
  </si>
  <si>
    <r>
      <t>※</t>
    </r>
    <r>
      <rPr>
        <b/>
        <sz val="10"/>
        <color indexed="10"/>
        <rFont val="ＭＳ ゴシック"/>
        <family val="3"/>
        <charset val="128"/>
      </rPr>
      <t>赤字</t>
    </r>
    <r>
      <rPr>
        <b/>
        <sz val="10"/>
        <rFont val="ＭＳ ゴシック"/>
        <family val="3"/>
        <charset val="128"/>
      </rPr>
      <t>は平年より高め(+1.5℃以上)、</t>
    </r>
    <r>
      <rPr>
        <b/>
        <sz val="10"/>
        <color indexed="12"/>
        <rFont val="ＭＳ ゴシック"/>
        <family val="3"/>
        <charset val="128"/>
      </rPr>
      <t>青字</t>
    </r>
    <r>
      <rPr>
        <b/>
        <sz val="10"/>
        <rFont val="ＭＳ ゴシック"/>
        <family val="3"/>
        <charset val="128"/>
      </rPr>
      <t>は平年より低め(-1.5℃以下)</t>
    </r>
    <rPh sb="1" eb="3">
      <t>アカジ</t>
    </rPh>
    <rPh sb="4" eb="6">
      <t>ヘイネン</t>
    </rPh>
    <rPh sb="8" eb="9">
      <t>タカ</t>
    </rPh>
    <rPh sb="16" eb="18">
      <t>イジョウ</t>
    </rPh>
    <rPh sb="20" eb="21">
      <t>アオ</t>
    </rPh>
    <rPh sb="21" eb="22">
      <t>ジ</t>
    </rPh>
    <rPh sb="23" eb="25">
      <t>ヘイネン</t>
    </rPh>
    <rPh sb="27" eb="28">
      <t>ヒク</t>
    </rPh>
    <rPh sb="35" eb="37">
      <t>イカ</t>
    </rPh>
    <phoneticPr fontId="4"/>
  </si>
  <si>
    <t>調査指導船「たくなん」による八丈島沿岸海洋観測結果と八丈島神湊港における定地水温観測結果についてお知らせします。</t>
    <rPh sb="0" eb="2">
      <t>チョウサ</t>
    </rPh>
    <rPh sb="2" eb="4">
      <t>シドウ</t>
    </rPh>
    <rPh sb="4" eb="5">
      <t>セン</t>
    </rPh>
    <rPh sb="14" eb="17">
      <t>ハチジョウジマ</t>
    </rPh>
    <rPh sb="17" eb="19">
      <t>エンガン</t>
    </rPh>
    <rPh sb="19" eb="21">
      <t>カイヨウ</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4"/>
  </si>
  <si>
    <t>図3　八丈島(神湊港)における11月の定地水温観測結果</t>
  </si>
  <si>
    <t>平年値</t>
    <rPh sb="0" eb="3">
      <t>ヘイネンチ</t>
    </rPh>
    <phoneticPr fontId="4"/>
  </si>
  <si>
    <t>観測値</t>
    <rPh sb="0" eb="2">
      <t>カンソク</t>
    </rPh>
    <rPh sb="2" eb="3">
      <t>チ</t>
    </rPh>
    <phoneticPr fontId="4"/>
  </si>
  <si>
    <t>最新ﾃﾞｰﾀ</t>
  </si>
  <si>
    <t>セル色変え用</t>
    <rPh sb="2" eb="3">
      <t>イロ</t>
    </rPh>
    <rPh sb="3" eb="4">
      <t>カ</t>
    </rPh>
    <rPh sb="5" eb="6">
      <t>ヨウ</t>
    </rPh>
    <phoneticPr fontId="4"/>
  </si>
  <si>
    <t>平年差　℃</t>
    <rPh sb="0" eb="2">
      <t>ヘイネン</t>
    </rPh>
    <rPh sb="2" eb="3">
      <t>サ</t>
    </rPh>
    <phoneticPr fontId="4"/>
  </si>
  <si>
    <t>平年差早見表</t>
    <rPh sb="0" eb="2">
      <t>ヘイネン</t>
    </rPh>
    <rPh sb="2" eb="3">
      <t>サ</t>
    </rPh>
    <rPh sb="3" eb="5">
      <t>ハヤミ</t>
    </rPh>
    <rPh sb="5" eb="6">
      <t>ヒョウ</t>
    </rPh>
    <phoneticPr fontId="4"/>
  </si>
  <si>
    <t>-</t>
  </si>
  <si>
    <t>-</t>
    <phoneticPr fontId="4"/>
  </si>
  <si>
    <t>No.2019-11</t>
    <phoneticPr fontId="4"/>
  </si>
  <si>
    <t>　黒潮概況:</t>
    <rPh sb="1" eb="3">
      <t>クロシオ</t>
    </rPh>
    <rPh sb="3" eb="5">
      <t>ガイキョウ</t>
    </rPh>
    <phoneticPr fontId="4"/>
  </si>
  <si>
    <t>　　</t>
    <phoneticPr fontId="4"/>
  </si>
  <si>
    <t>※平年並み-0.5～+0.5　やや高め+0.5～+1.5　高め+1.5～+2.5　きわめて高め+2.5～</t>
    <phoneticPr fontId="4"/>
  </si>
  <si>
    <t>　　　</t>
    <phoneticPr fontId="4"/>
  </si>
  <si>
    <t>やや低め-0.5～-1.5　低め-1.5～-2.5　きわめて低め-2.5～</t>
    <phoneticPr fontId="4"/>
  </si>
  <si>
    <t>　沿岸定点観測：2019年11月1日、6日に八丈島の東西8測点で観測</t>
    <rPh sb="1" eb="3">
      <t>エンガン</t>
    </rPh>
    <rPh sb="3" eb="5">
      <t>テイテン</t>
    </rPh>
    <rPh sb="5" eb="7">
      <t>カンソク</t>
    </rPh>
    <rPh sb="12" eb="13">
      <t>ネン</t>
    </rPh>
    <rPh sb="15" eb="16">
      <t>ガツ</t>
    </rPh>
    <rPh sb="17" eb="18">
      <t>ニチ</t>
    </rPh>
    <rPh sb="20" eb="21">
      <t>ニチ</t>
    </rPh>
    <rPh sb="22" eb="25">
      <t>ハチジョウジマ</t>
    </rPh>
    <rPh sb="26" eb="28">
      <t>トウザイ</t>
    </rPh>
    <rPh sb="29" eb="30">
      <t>ソク</t>
    </rPh>
    <rPh sb="30" eb="31">
      <t>テン</t>
    </rPh>
    <rPh sb="32" eb="34">
      <t>カンソク</t>
    </rPh>
    <phoneticPr fontId="4"/>
  </si>
  <si>
    <t>表層は「やや高め」～「高め」、100ｍはSt.33～35で「平年並み」それ以外で「やや高め」～「高め」、</t>
    <rPh sb="6" eb="7">
      <t>タカ</t>
    </rPh>
    <rPh sb="11" eb="12">
      <t>タカ</t>
    </rPh>
    <rPh sb="30" eb="32">
      <t>ヘイネン</t>
    </rPh>
    <rPh sb="32" eb="33">
      <t>ナ</t>
    </rPh>
    <rPh sb="37" eb="39">
      <t>イガイ</t>
    </rPh>
    <phoneticPr fontId="4"/>
  </si>
  <si>
    <t>500ｍはSt.35以西で「やや高め」～「きわめて高め」、St.38で「低め」であった。</t>
    <rPh sb="10" eb="12">
      <t>イセイ</t>
    </rPh>
    <rPh sb="16" eb="17">
      <t>タカ</t>
    </rPh>
    <rPh sb="25" eb="26">
      <t>タカ</t>
    </rPh>
    <rPh sb="36" eb="37">
      <t>ヒク</t>
    </rPh>
    <phoneticPr fontId="4"/>
  </si>
  <si>
    <t>平年値</t>
    <rPh sb="0" eb="3">
      <t>ヘイネンチ</t>
    </rPh>
    <phoneticPr fontId="4"/>
  </si>
  <si>
    <t>平年差</t>
    <rPh sb="0" eb="2">
      <t>ヘイネン</t>
    </rPh>
    <rPh sb="2" eb="3">
      <t>サ</t>
    </rPh>
    <phoneticPr fontId="4"/>
  </si>
  <si>
    <t>上旬「やや低め」、中旬「平年並み」、下旬「やや低め」で推移</t>
    <rPh sb="5" eb="6">
      <t>ヒク</t>
    </rPh>
    <rPh sb="12" eb="14">
      <t>ヘイネン</t>
    </rPh>
    <rPh sb="14" eb="15">
      <t>ナ</t>
    </rPh>
    <rPh sb="23" eb="24">
      <t>ヒク</t>
    </rPh>
    <phoneticPr fontId="4"/>
  </si>
  <si>
    <t>上旬：御前崎沖30°40'N付近から、八丈島西沖を北上し、御蔵島付近を通過し、房総半島沖に流去した。</t>
    <rPh sb="3" eb="6">
      <t>オマエザキ</t>
    </rPh>
    <rPh sb="6" eb="7">
      <t>オキ</t>
    </rPh>
    <rPh sb="14" eb="16">
      <t>フキン</t>
    </rPh>
    <rPh sb="19" eb="22">
      <t>ハチジョウジマ</t>
    </rPh>
    <rPh sb="22" eb="23">
      <t>ニシ</t>
    </rPh>
    <rPh sb="23" eb="24">
      <t>オキ</t>
    </rPh>
    <rPh sb="25" eb="27">
      <t>ホクジョウ</t>
    </rPh>
    <rPh sb="29" eb="32">
      <t>ミクラジマ</t>
    </rPh>
    <rPh sb="32" eb="34">
      <t>フキン</t>
    </rPh>
    <rPh sb="35" eb="37">
      <t>ツウカ</t>
    </rPh>
    <rPh sb="39" eb="41">
      <t>ボウソウ</t>
    </rPh>
    <rPh sb="41" eb="43">
      <t>ハントウ</t>
    </rPh>
    <rPh sb="43" eb="44">
      <t>オキ</t>
    </rPh>
    <rPh sb="45" eb="46">
      <t>リュウ</t>
    </rPh>
    <rPh sb="46" eb="47">
      <t>サ</t>
    </rPh>
    <phoneticPr fontId="4"/>
  </si>
  <si>
    <t>中旬：遠州灘沖31°N付近から、伊豆諸島海域をS字状に北上し、御蔵島付近を通過し、房総半島沖に流去した。</t>
    <rPh sb="16" eb="18">
      <t>イズ</t>
    </rPh>
    <rPh sb="18" eb="20">
      <t>ショトウ</t>
    </rPh>
    <rPh sb="20" eb="22">
      <t>カイイキ</t>
    </rPh>
    <rPh sb="24" eb="26">
      <t>ジジョウ</t>
    </rPh>
    <rPh sb="34" eb="36">
      <t>フキン</t>
    </rPh>
    <rPh sb="37" eb="39">
      <t>ツウカ</t>
    </rPh>
    <phoneticPr fontId="4"/>
  </si>
  <si>
    <t>下旬：遠州灘沖30°30′N付近から伊豆諸島海域を北上して、御蔵島付近を通過し、房総半島沖に流去した。</t>
    <rPh sb="3" eb="5">
      <t>エンシュウ</t>
    </rPh>
    <rPh sb="5" eb="6">
      <t>ナダ</t>
    </rPh>
    <rPh sb="18" eb="20">
      <t>イズ</t>
    </rPh>
    <rPh sb="20" eb="22">
      <t>ショトウ</t>
    </rPh>
    <rPh sb="22" eb="24">
      <t>カイイキ</t>
    </rPh>
    <rPh sb="25" eb="27">
      <t>ホクジョウ</t>
    </rPh>
    <rPh sb="30" eb="33">
      <t>ミクラジマ</t>
    </rPh>
    <rPh sb="33" eb="35">
      <t>フキン</t>
    </rPh>
    <rPh sb="36" eb="38">
      <t>ツウカ</t>
    </rPh>
    <rPh sb="40" eb="42">
      <t>ボウソウ</t>
    </rPh>
    <phoneticPr fontId="4"/>
  </si>
  <si>
    <t xml:space="preserve">　　八丈海洋ニュース№31-199、201(11/1,11/6号)より </t>
    <phoneticPr fontId="4"/>
  </si>
  <si>
    <t>令和1年 12月26日</t>
    <rPh sb="0" eb="2">
      <t>レイワ</t>
    </rPh>
    <rPh sb="3" eb="4">
      <t>ネン</t>
    </rPh>
    <rPh sb="7" eb="8">
      <t>ガツ</t>
    </rPh>
    <rPh sb="10" eb="11">
      <t>ニチ</t>
    </rPh>
    <phoneticPr fontId="4"/>
  </si>
  <si>
    <t>200～300ｍは「高め」～「きわめて高め」、400ｍはSt.32以東で「高め」～「きわめて高め」、</t>
    <rPh sb="10" eb="11">
      <t>タカ</t>
    </rPh>
    <rPh sb="34" eb="35">
      <t>ヒガシ</t>
    </rPh>
    <rPh sb="37" eb="38">
      <t>タカ</t>
    </rPh>
    <rPh sb="46" eb="47">
      <t>タカ</t>
    </rPh>
    <phoneticPr fontId="4"/>
  </si>
  <si>
    <t xml:space="preserve">　神湊港定地観測：2019年11月1～30日、午前9時に神湊港内にて観測 </t>
    <rPh sb="13" eb="1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</si>
</sst>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_ࠀ"/>
    <numFmt numFmtId="185" formatCode="0_);[Red]\(0\)"/>
  </numFmts>
  <fonts count="36">
    <font>
      <sz val="12"/>
      <name val="System"/>
      <charset val="128"/>
    </font>
    <font>
      <sz val="11"/>
      <name val="明朝"/>
      <family val="1"/>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HGS創英角ﾎﾟｯﾌﾟ体"/>
      <family val="3"/>
      <charset val="128"/>
    </font>
    <font>
      <b/>
      <sz val="10"/>
      <name val="ＤＦ平成ゴシック体W5"/>
      <family val="3"/>
      <charset val="128"/>
    </font>
    <font>
      <b/>
      <sz val="12"/>
      <name val="ＤＦ平成ゴシック体W5"/>
      <family val="3"/>
      <charset val="128"/>
    </font>
    <font>
      <b/>
      <sz val="9"/>
      <name val="ＤＦ平成ゴシック体W5"/>
      <family val="3"/>
      <charset val="128"/>
    </font>
    <font>
      <sz val="14"/>
      <name val="HGPｺﾞｼｯｸE"/>
      <family val="3"/>
      <charset val="128"/>
    </font>
    <font>
      <sz val="14"/>
      <name val="System"/>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sz val="12"/>
      <name val="ＭＳ 明朝"/>
      <family val="1"/>
      <charset val="128"/>
    </font>
    <font>
      <sz val="11"/>
      <name val="ＭＳ 明朝"/>
      <family val="1"/>
      <charset val="128"/>
    </font>
    <font>
      <sz val="12"/>
      <name val="ＭＳ ゴシック"/>
      <family val="3"/>
      <charset val="128"/>
    </font>
    <font>
      <b/>
      <sz val="12"/>
      <name val="ＭＳ ゴシック"/>
      <family val="3"/>
      <charset val="128"/>
    </font>
    <font>
      <b/>
      <sz val="12"/>
      <name val="ＭＳ Ｐゴシック"/>
      <family val="3"/>
      <charset val="128"/>
    </font>
    <font>
      <b/>
      <sz val="10"/>
      <name val="ＭＳ ゴシック"/>
      <family val="3"/>
      <charset val="128"/>
    </font>
    <font>
      <b/>
      <sz val="10"/>
      <color indexed="10"/>
      <name val="ＭＳ ゴシック"/>
      <family val="3"/>
      <charset val="128"/>
    </font>
    <font>
      <b/>
      <sz val="10"/>
      <color indexed="12"/>
      <name val="ＭＳ ゴシック"/>
      <family val="3"/>
      <charset val="128"/>
    </font>
    <font>
      <sz val="12"/>
      <name val="HGS明朝B"/>
      <family val="1"/>
      <charset val="128"/>
    </font>
    <font>
      <b/>
      <sz val="9"/>
      <name val="ＭＳ Ｐゴシック"/>
      <family val="3"/>
      <charset val="128"/>
    </font>
    <font>
      <sz val="11"/>
      <name val="ＭＳ Ｐゴシック"/>
      <family val="3"/>
      <charset val="128"/>
    </font>
    <font>
      <sz val="11"/>
      <color indexed="30"/>
      <name val="ＭＳ Ｐゴシック"/>
      <family val="3"/>
      <charset val="128"/>
      <scheme val="minor"/>
    </font>
    <font>
      <b/>
      <sz val="9"/>
      <name val="ＭＳ ゴシック"/>
      <family val="3"/>
      <charset val="128"/>
    </font>
    <font>
      <sz val="10"/>
      <name val="ＭＳ 明朝"/>
      <family val="1"/>
      <charset val="128"/>
    </font>
    <font>
      <sz val="10"/>
      <color rgb="FF000000"/>
      <name val="ＭＳ 明朝"/>
      <family val="1"/>
      <charset val="128"/>
    </font>
    <font>
      <sz val="10"/>
      <color indexed="30"/>
      <name val="ＭＳ 明朝"/>
      <family val="1"/>
      <charset val="128"/>
    </font>
    <font>
      <sz val="12"/>
      <name val="ＭＳ Ｐゴシック"/>
      <family val="3"/>
      <charset val="128"/>
    </font>
    <font>
      <sz val="10"/>
      <color rgb="FFFF0000"/>
      <name val="ＭＳ 明朝"/>
      <family val="1"/>
      <charset val="128"/>
    </font>
    <font>
      <sz val="10"/>
      <color rgb="FF0070C0"/>
      <name val="ＭＳ 明朝"/>
      <family val="1"/>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C0C0C0"/>
        <bgColor rgb="FF000000"/>
      </patternFill>
    </fill>
    <fill>
      <patternFill patternType="solid">
        <fgColor rgb="FFFF0000"/>
        <bgColor rgb="FF000000"/>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bottom/>
      <diagonal/>
    </border>
    <border>
      <left style="dotted">
        <color indexed="64"/>
      </left>
      <right/>
      <top/>
      <bottom style="dashed">
        <color indexed="64"/>
      </bottom>
      <diagonal/>
    </border>
    <border>
      <left style="dotted">
        <color indexed="64"/>
      </left>
      <right/>
      <top style="dashed">
        <color indexed="64"/>
      </top>
      <bottom/>
      <diagonal/>
    </border>
    <border>
      <left style="dotted">
        <color indexed="64"/>
      </left>
      <right/>
      <top/>
      <bottom style="dotted">
        <color indexed="64"/>
      </bottom>
      <diagonal/>
    </border>
    <border>
      <left style="dotted">
        <color indexed="64"/>
      </left>
      <right/>
      <top/>
      <bottom style="medium">
        <color indexed="64"/>
      </bottom>
      <diagonal/>
    </border>
    <border>
      <left style="thin">
        <color indexed="64"/>
      </left>
      <right style="thin">
        <color indexed="64"/>
      </right>
      <top style="dashed">
        <color indexed="64"/>
      </top>
      <bottom style="dashed">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style="dashed">
        <color indexed="64"/>
      </left>
      <right/>
      <top style="thin">
        <color indexed="64"/>
      </top>
      <bottom/>
      <diagonal/>
    </border>
    <border>
      <left/>
      <right/>
      <top style="hair">
        <color indexed="64"/>
      </top>
      <bottom/>
      <diagonal/>
    </border>
    <border>
      <left style="hair">
        <color indexed="64"/>
      </left>
      <right/>
      <top style="hair">
        <color indexed="64"/>
      </top>
      <bottom/>
      <diagonal/>
    </border>
    <border>
      <left style="dashed">
        <color indexed="64"/>
      </left>
      <right/>
      <top style="hair">
        <color indexed="64"/>
      </top>
      <bottom/>
      <diagonal/>
    </border>
    <border>
      <left style="hair">
        <color indexed="64"/>
      </left>
      <right/>
      <top/>
      <bottom/>
      <diagonal/>
    </border>
    <border>
      <left style="dashed">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ashed">
        <color indexed="64"/>
      </left>
      <right/>
      <top/>
      <bottom style="hair">
        <color indexed="64"/>
      </bottom>
      <diagonal/>
    </border>
    <border>
      <left/>
      <right/>
      <top/>
      <bottom style="thin">
        <color indexed="64"/>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style="dotted">
        <color indexed="64"/>
      </top>
      <bottom/>
      <diagonal/>
    </border>
    <border>
      <left/>
      <right style="thin">
        <color indexed="64"/>
      </right>
      <top style="thin">
        <color indexed="64"/>
      </top>
      <bottom style="thin">
        <color indexed="64"/>
      </bottom>
      <diagonal/>
    </border>
    <border>
      <left/>
      <right style="dotted">
        <color indexed="64"/>
      </right>
      <top/>
      <bottom style="medium">
        <color indexed="64"/>
      </bottom>
      <diagonal/>
    </border>
    <border>
      <left style="medium">
        <color indexed="64"/>
      </left>
      <right/>
      <top style="dashed">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right/>
      <top style="dotted">
        <color indexed="64"/>
      </top>
      <bottom/>
      <diagonal/>
    </border>
    <border>
      <left/>
      <right style="medium">
        <color indexed="64"/>
      </right>
      <top style="dotted">
        <color indexed="64"/>
      </top>
      <bottom/>
      <diagonal/>
    </border>
  </borders>
  <cellStyleXfs count="5">
    <xf numFmtId="0" fontId="0" fillId="0" borderId="0"/>
    <xf numFmtId="38" fontId="1" fillId="0" borderId="0" applyFont="0" applyFill="0" applyBorder="0" applyAlignment="0" applyProtection="0"/>
    <xf numFmtId="0" fontId="17" fillId="0" borderId="0"/>
    <xf numFmtId="0" fontId="27" fillId="0" borderId="0"/>
    <xf numFmtId="38" fontId="27" fillId="0" borderId="0" applyFont="0" applyFill="0" applyBorder="0" applyAlignment="0" applyProtection="0"/>
  </cellStyleXfs>
  <cellXfs count="334">
    <xf numFmtId="0" fontId="0" fillId="0" borderId="0" xfId="0"/>
    <xf numFmtId="0" fontId="0" fillId="0" borderId="0" xfId="0" applyProtection="1">
      <protection locked="0"/>
    </xf>
    <xf numFmtId="0" fontId="2" fillId="0" borderId="0" xfId="0" applyFont="1" applyProtection="1">
      <protection locked="0"/>
    </xf>
    <xf numFmtId="0" fontId="2" fillId="0" borderId="0" xfId="0" applyFont="1"/>
    <xf numFmtId="176" fontId="0" fillId="0" borderId="0" xfId="0" applyNumberFormat="1" applyProtection="1">
      <protection locked="0"/>
    </xf>
    <xf numFmtId="176" fontId="0" fillId="0" borderId="0" xfId="0" applyNumberFormat="1"/>
    <xf numFmtId="0" fontId="0" fillId="0" borderId="0" xfId="0" applyAlignment="1">
      <alignment horizontal="center"/>
    </xf>
    <xf numFmtId="0" fontId="0" fillId="0" borderId="1" xfId="0" applyBorder="1"/>
    <xf numFmtId="0" fontId="0" fillId="0" borderId="1" xfId="0" applyBorder="1" applyAlignment="1">
      <alignment horizontal="right"/>
    </xf>
    <xf numFmtId="0" fontId="0" fillId="2" borderId="0" xfId="0" applyFill="1" applyAlignment="1">
      <alignment horizontal="center"/>
    </xf>
    <xf numFmtId="0" fontId="0" fillId="0" borderId="1" xfId="0" applyBorder="1" applyAlignment="1">
      <alignment horizontal="center"/>
    </xf>
    <xf numFmtId="0" fontId="0" fillId="0" borderId="2" xfId="0" applyBorder="1" applyAlignment="1">
      <alignment horizontal="right"/>
    </xf>
    <xf numFmtId="0" fontId="0" fillId="0" borderId="2" xfId="0" applyBorder="1" applyAlignment="1">
      <alignment horizontal="center"/>
    </xf>
    <xf numFmtId="0" fontId="0" fillId="2" borderId="0" xfId="0" applyFill="1" applyBorder="1"/>
    <xf numFmtId="0" fontId="0" fillId="2" borderId="0" xfId="0" applyFill="1" applyBorder="1" applyAlignment="1">
      <alignment horizontal="center"/>
    </xf>
    <xf numFmtId="0" fontId="0" fillId="2" borderId="3" xfId="0" applyFill="1" applyBorder="1" applyAlignment="1">
      <alignment horizontal="center"/>
    </xf>
    <xf numFmtId="0" fontId="0" fillId="3" borderId="0" xfId="0" applyFill="1"/>
    <xf numFmtId="0" fontId="0" fillId="0" borderId="0" xfId="0" applyFill="1"/>
    <xf numFmtId="0" fontId="0" fillId="2" borderId="0" xfId="0" applyFill="1"/>
    <xf numFmtId="0" fontId="0" fillId="2" borderId="4" xfId="0" applyFill="1" applyBorder="1"/>
    <xf numFmtId="0" fontId="0" fillId="2" borderId="5" xfId="0" applyFill="1" applyBorder="1"/>
    <xf numFmtId="0" fontId="0" fillId="2" borderId="6" xfId="0" applyFill="1" applyBorder="1"/>
    <xf numFmtId="177" fontId="0" fillId="0" borderId="1" xfId="0" applyNumberFormat="1" applyBorder="1" applyAlignment="1">
      <alignment horizontal="center"/>
    </xf>
    <xf numFmtId="177" fontId="0" fillId="2" borderId="0" xfId="0" applyNumberFormat="1" applyFill="1" applyAlignment="1">
      <alignment horizontal="center"/>
    </xf>
    <xf numFmtId="177" fontId="0" fillId="2" borderId="3" xfId="0" applyNumberFormat="1" applyFill="1" applyBorder="1" applyAlignment="1">
      <alignment horizontal="center"/>
    </xf>
    <xf numFmtId="178" fontId="0" fillId="0" borderId="1" xfId="0" applyNumberFormat="1" applyBorder="1" applyAlignment="1">
      <alignment horizontal="center"/>
    </xf>
    <xf numFmtId="178" fontId="0" fillId="2" borderId="0" xfId="0" applyNumberFormat="1" applyFill="1" applyAlignment="1">
      <alignment horizontal="center"/>
    </xf>
    <xf numFmtId="178" fontId="0" fillId="2" borderId="3" xfId="0" applyNumberFormat="1" applyFill="1" applyBorder="1" applyAlignment="1">
      <alignment horizontal="center"/>
    </xf>
    <xf numFmtId="0" fontId="0" fillId="0" borderId="0" xfId="0" applyAlignment="1">
      <alignment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0" fillId="0" borderId="0" xfId="0" applyBorder="1"/>
    <xf numFmtId="176" fontId="0" fillId="2" borderId="9" xfId="0" applyNumberFormat="1" applyFill="1" applyBorder="1"/>
    <xf numFmtId="176" fontId="0" fillId="2" borderId="10" xfId="0" applyNumberFormat="1" applyFill="1" applyBorder="1"/>
    <xf numFmtId="176" fontId="0" fillId="2" borderId="0" xfId="0" applyNumberFormat="1" applyFill="1" applyBorder="1"/>
    <xf numFmtId="176" fontId="0" fillId="2" borderId="11" xfId="0" applyNumberFormat="1" applyFill="1" applyBorder="1"/>
    <xf numFmtId="176" fontId="0" fillId="2" borderId="12" xfId="0" applyNumberFormat="1" applyFill="1" applyBorder="1"/>
    <xf numFmtId="176" fontId="0" fillId="2" borderId="13" xfId="0" applyNumberFormat="1" applyFill="1" applyBorder="1"/>
    <xf numFmtId="176" fontId="0" fillId="2" borderId="0" xfId="0" applyNumberFormat="1" applyFill="1"/>
    <xf numFmtId="176" fontId="0" fillId="3" borderId="0" xfId="0" applyNumberFormat="1" applyFill="1"/>
    <xf numFmtId="56" fontId="0" fillId="0" borderId="0" xfId="0" applyNumberFormat="1"/>
    <xf numFmtId="0" fontId="0" fillId="0" borderId="5" xfId="0" applyBorder="1"/>
    <xf numFmtId="0" fontId="0" fillId="0" borderId="11" xfId="0" applyBorder="1"/>
    <xf numFmtId="0" fontId="0" fillId="0" borderId="6" xfId="0" applyBorder="1"/>
    <xf numFmtId="0" fontId="0" fillId="0" borderId="12" xfId="0" applyBorder="1"/>
    <xf numFmtId="0" fontId="0" fillId="0" borderId="13" xfId="0" applyBorder="1"/>
    <xf numFmtId="0" fontId="9" fillId="0" borderId="0" xfId="0" applyFont="1" applyBorder="1" applyAlignment="1">
      <alignment horizontal="center"/>
    </xf>
    <xf numFmtId="0" fontId="9" fillId="5" borderId="0" xfId="0" applyFont="1" applyFill="1" applyBorder="1" applyAlignment="1">
      <alignment horizontal="center"/>
    </xf>
    <xf numFmtId="0" fontId="9" fillId="5" borderId="11" xfId="0" applyFont="1" applyFill="1" applyBorder="1" applyAlignment="1">
      <alignment horizontal="center"/>
    </xf>
    <xf numFmtId="0" fontId="9" fillId="0" borderId="14" xfId="0" applyFont="1" applyBorder="1" applyAlignment="1">
      <alignment horizontal="center"/>
    </xf>
    <xf numFmtId="0" fontId="9" fillId="5" borderId="14" xfId="0" applyFont="1" applyFill="1" applyBorder="1" applyAlignment="1">
      <alignment horizontal="center"/>
    </xf>
    <xf numFmtId="0" fontId="9" fillId="5" borderId="15" xfId="0" applyFont="1" applyFill="1" applyBorder="1" applyAlignment="1">
      <alignment horizontal="center"/>
    </xf>
    <xf numFmtId="0" fontId="7" fillId="6" borderId="16" xfId="0" applyFont="1" applyFill="1" applyBorder="1" applyAlignment="1">
      <alignment horizontal="right"/>
    </xf>
    <xf numFmtId="183" fontId="7" fillId="0" borderId="16" xfId="0" applyNumberFormat="1" applyFont="1" applyBorder="1" applyAlignment="1">
      <alignment horizontal="center"/>
    </xf>
    <xf numFmtId="183" fontId="7" fillId="5" borderId="16" xfId="0" applyNumberFormat="1" applyFont="1" applyFill="1" applyBorder="1" applyAlignment="1">
      <alignment horizontal="center"/>
    </xf>
    <xf numFmtId="183" fontId="7" fillId="5" borderId="17" xfId="0" applyNumberFormat="1" applyFont="1" applyFill="1" applyBorder="1" applyAlignment="1">
      <alignment horizontal="center"/>
    </xf>
    <xf numFmtId="0" fontId="7" fillId="6" borderId="0" xfId="0" applyFont="1" applyFill="1" applyBorder="1" applyAlignment="1">
      <alignment horizontal="right"/>
    </xf>
    <xf numFmtId="183" fontId="7" fillId="0" borderId="0" xfId="0" applyNumberFormat="1" applyFont="1" applyBorder="1" applyAlignment="1">
      <alignment horizontal="center"/>
    </xf>
    <xf numFmtId="183" fontId="7" fillId="5" borderId="0" xfId="0" applyNumberFormat="1" applyFont="1" applyFill="1" applyBorder="1" applyAlignment="1">
      <alignment horizontal="center"/>
    </xf>
    <xf numFmtId="183" fontId="7" fillId="5" borderId="11" xfId="0" applyNumberFormat="1" applyFont="1" applyFill="1" applyBorder="1" applyAlignment="1">
      <alignment horizontal="center"/>
    </xf>
    <xf numFmtId="0" fontId="7" fillId="0" borderId="0" xfId="0" applyFont="1" applyBorder="1" applyAlignment="1">
      <alignment horizontal="center"/>
    </xf>
    <xf numFmtId="0" fontId="7" fillId="5" borderId="0" xfId="0" applyFont="1" applyFill="1" applyBorder="1" applyAlignment="1">
      <alignment horizontal="center"/>
    </xf>
    <xf numFmtId="0" fontId="7" fillId="5" borderId="11" xfId="0" applyFont="1" applyFill="1" applyBorder="1" applyAlignment="1">
      <alignment horizontal="center"/>
    </xf>
    <xf numFmtId="183" fontId="7" fillId="0" borderId="12" xfId="0" applyNumberFormat="1" applyFont="1" applyBorder="1" applyAlignment="1">
      <alignment horizontal="center"/>
    </xf>
    <xf numFmtId="183" fontId="7" fillId="5" borderId="12" xfId="0" applyNumberFormat="1" applyFont="1" applyFill="1" applyBorder="1" applyAlignment="1">
      <alignment horizontal="center"/>
    </xf>
    <xf numFmtId="183" fontId="7" fillId="5" borderId="13" xfId="0" applyNumberFormat="1" applyFont="1" applyFill="1" applyBorder="1" applyAlignment="1">
      <alignment horizontal="center"/>
    </xf>
    <xf numFmtId="0" fontId="0" fillId="7" borderId="4" xfId="0" applyFill="1" applyBorder="1"/>
    <xf numFmtId="0" fontId="0" fillId="7" borderId="9" xfId="0" applyFill="1" applyBorder="1"/>
    <xf numFmtId="0" fontId="0" fillId="7" borderId="10" xfId="0" applyFill="1" applyBorder="1"/>
    <xf numFmtId="0" fontId="0" fillId="7" borderId="5" xfId="0" applyFill="1" applyBorder="1"/>
    <xf numFmtId="0" fontId="10" fillId="7" borderId="0" xfId="0" applyFont="1" applyFill="1" applyBorder="1"/>
    <xf numFmtId="0" fontId="11" fillId="7" borderId="0" xfId="0" applyFont="1" applyFill="1" applyBorder="1"/>
    <xf numFmtId="0" fontId="0" fillId="7" borderId="0" xfId="0" applyFill="1" applyBorder="1"/>
    <xf numFmtId="0" fontId="11" fillId="7" borderId="11" xfId="0" applyFont="1" applyFill="1" applyBorder="1"/>
    <xf numFmtId="0" fontId="0" fillId="7" borderId="11" xfId="0" applyFill="1" applyBorder="1"/>
    <xf numFmtId="0" fontId="12" fillId="0" borderId="0" xfId="0" applyFont="1" applyAlignment="1">
      <alignment horizontal="justify"/>
    </xf>
    <xf numFmtId="0" fontId="7" fillId="0" borderId="5" xfId="0" applyFont="1" applyFill="1" applyBorder="1" applyAlignment="1">
      <alignment horizontal="left"/>
    </xf>
    <xf numFmtId="0" fontId="7" fillId="0" borderId="0" xfId="0" applyFont="1" applyFill="1" applyBorder="1" applyAlignment="1">
      <alignment horizontal="left"/>
    </xf>
    <xf numFmtId="183" fontId="7" fillId="0" borderId="0" xfId="0" applyNumberFormat="1" applyFont="1" applyFill="1" applyBorder="1" applyAlignment="1">
      <alignment horizontal="center"/>
    </xf>
    <xf numFmtId="183" fontId="7" fillId="0" borderId="11" xfId="0" applyNumberFormat="1" applyFont="1" applyFill="1" applyBorder="1" applyAlignment="1">
      <alignment horizontal="center"/>
    </xf>
    <xf numFmtId="0" fontId="13" fillId="0" borderId="0" xfId="0" applyFont="1" applyAlignment="1">
      <alignment horizontal="justify"/>
    </xf>
    <xf numFmtId="0" fontId="0" fillId="0" borderId="18" xfId="0" applyBorder="1"/>
    <xf numFmtId="0" fontId="0" fillId="0" borderId="19" xfId="0" applyBorder="1"/>
    <xf numFmtId="0" fontId="0" fillId="0" borderId="3" xfId="0" applyBorder="1"/>
    <xf numFmtId="0" fontId="0" fillId="0" borderId="20" xfId="0" applyBorder="1"/>
    <xf numFmtId="0" fontId="0" fillId="0" borderId="21" xfId="0" applyBorder="1" applyAlignment="1">
      <alignment horizontal="right"/>
    </xf>
    <xf numFmtId="0" fontId="0" fillId="0" borderId="2" xfId="0" applyBorder="1"/>
    <xf numFmtId="0" fontId="0" fillId="0" borderId="22" xfId="0" applyBorder="1" applyAlignment="1">
      <alignment horizontal="right"/>
    </xf>
    <xf numFmtId="55" fontId="0" fillId="0" borderId="19" xfId="0" applyNumberFormat="1" applyBorder="1"/>
    <xf numFmtId="49" fontId="0" fillId="0" borderId="3" xfId="0" applyNumberFormat="1" applyBorder="1" applyAlignment="1">
      <alignment horizontal="center"/>
    </xf>
    <xf numFmtId="0" fontId="0" fillId="5" borderId="0" xfId="0" applyFill="1"/>
    <xf numFmtId="0" fontId="0" fillId="5" borderId="0" xfId="0" applyFill="1" applyProtection="1">
      <protection locked="0"/>
    </xf>
    <xf numFmtId="179" fontId="0" fillId="0" borderId="0" xfId="0" applyNumberFormat="1"/>
    <xf numFmtId="180" fontId="0" fillId="0" borderId="0" xfId="0" applyNumberFormat="1"/>
    <xf numFmtId="181" fontId="0" fillId="0" borderId="0" xfId="0" applyNumberFormat="1"/>
    <xf numFmtId="0" fontId="14" fillId="0" borderId="1" xfId="0" applyFont="1" applyBorder="1" applyAlignment="1">
      <alignment horizontal="center"/>
    </xf>
    <xf numFmtId="0" fontId="15" fillId="0" borderId="1" xfId="0" applyFont="1" applyBorder="1" applyAlignment="1" applyProtection="1">
      <alignment horizontal="center"/>
      <protection locked="0"/>
    </xf>
    <xf numFmtId="0" fontId="15" fillId="0" borderId="1" xfId="0" applyFont="1" applyBorder="1" applyAlignment="1">
      <alignment horizontal="center"/>
    </xf>
    <xf numFmtId="0" fontId="16" fillId="0" borderId="1" xfId="0" applyFont="1" applyBorder="1" applyAlignment="1">
      <alignment horizontal="center"/>
    </xf>
    <xf numFmtId="178" fontId="0" fillId="0" borderId="0" xfId="0" applyNumberFormat="1"/>
    <xf numFmtId="0" fontId="7" fillId="6" borderId="23" xfId="0" applyFont="1" applyFill="1" applyBorder="1" applyAlignment="1">
      <alignment horizontal="right"/>
    </xf>
    <xf numFmtId="183" fontId="7" fillId="0" borderId="23" xfId="0" applyNumberFormat="1" applyFont="1" applyBorder="1" applyAlignment="1">
      <alignment horizontal="center"/>
    </xf>
    <xf numFmtId="183" fontId="7" fillId="5" borderId="23" xfId="0" applyNumberFormat="1" applyFont="1" applyFill="1" applyBorder="1" applyAlignment="1">
      <alignment horizontal="center"/>
    </xf>
    <xf numFmtId="183" fontId="7" fillId="5" borderId="24" xfId="0" applyNumberFormat="1" applyFont="1" applyFill="1" applyBorder="1" applyAlignment="1">
      <alignment horizontal="center"/>
    </xf>
    <xf numFmtId="182" fontId="8" fillId="0" borderId="25" xfId="0" applyNumberFormat="1" applyFont="1" applyBorder="1" applyAlignment="1">
      <alignment horizontal="center" vertical="center"/>
    </xf>
    <xf numFmtId="182" fontId="8" fillId="5" borderId="25" xfId="0" applyNumberFormat="1" applyFont="1" applyFill="1" applyBorder="1" applyAlignment="1">
      <alignment horizontal="center" vertical="center"/>
    </xf>
    <xf numFmtId="182" fontId="8" fillId="5" borderId="26" xfId="0" applyNumberFormat="1" applyFont="1" applyFill="1" applyBorder="1" applyAlignment="1">
      <alignment horizontal="center" vertical="center"/>
    </xf>
    <xf numFmtId="0" fontId="6" fillId="4" borderId="27" xfId="0" applyFont="1" applyFill="1" applyBorder="1" applyAlignment="1">
      <alignment horizontal="center" vertical="center"/>
    </xf>
    <xf numFmtId="182" fontId="8" fillId="0" borderId="28" xfId="0" applyNumberFormat="1" applyFont="1" applyBorder="1" applyAlignment="1">
      <alignment horizontal="center" vertical="center"/>
    </xf>
    <xf numFmtId="0" fontId="9" fillId="0" borderId="29" xfId="0" applyFont="1" applyBorder="1" applyAlignment="1">
      <alignment horizontal="center"/>
    </xf>
    <xf numFmtId="0" fontId="9" fillId="0" borderId="30" xfId="0" applyFont="1" applyBorder="1" applyAlignment="1">
      <alignment horizontal="center"/>
    </xf>
    <xf numFmtId="183" fontId="7" fillId="0" borderId="31" xfId="0" applyNumberFormat="1" applyFont="1" applyBorder="1" applyAlignment="1">
      <alignment horizontal="center"/>
    </xf>
    <xf numFmtId="183" fontId="7" fillId="0" borderId="29" xfId="0" applyNumberFormat="1" applyFont="1" applyBorder="1" applyAlignment="1">
      <alignment horizontal="center"/>
    </xf>
    <xf numFmtId="183" fontId="7" fillId="0" borderId="32" xfId="0" applyNumberFormat="1" applyFont="1" applyBorder="1" applyAlignment="1">
      <alignment horizontal="center"/>
    </xf>
    <xf numFmtId="0" fontId="7" fillId="0" borderId="29" xfId="0" applyFont="1" applyBorder="1" applyAlignment="1">
      <alignment horizontal="center"/>
    </xf>
    <xf numFmtId="183" fontId="7" fillId="0" borderId="33" xfId="0" applyNumberFormat="1" applyFont="1" applyBorder="1" applyAlignment="1">
      <alignment horizontal="center"/>
    </xf>
    <xf numFmtId="184" fontId="0" fillId="0" borderId="0" xfId="0" applyNumberFormat="1"/>
    <xf numFmtId="183" fontId="0" fillId="0" borderId="0" xfId="0" applyNumberFormat="1"/>
    <xf numFmtId="49" fontId="0" fillId="0" borderId="34" xfId="0" applyNumberFormat="1" applyBorder="1" applyAlignment="1">
      <alignment horizontal="center"/>
    </xf>
    <xf numFmtId="0" fontId="17" fillId="0" borderId="0" xfId="2" applyNumberFormat="1" applyProtection="1">
      <protection locked="0"/>
    </xf>
    <xf numFmtId="176" fontId="17" fillId="0" borderId="0" xfId="2" applyNumberFormat="1" applyProtection="1">
      <protection locked="0"/>
    </xf>
    <xf numFmtId="0" fontId="17" fillId="0" borderId="0" xfId="2"/>
    <xf numFmtId="0" fontId="17" fillId="0" borderId="35" xfId="2" applyNumberFormat="1" applyBorder="1" applyProtection="1">
      <protection locked="0"/>
    </xf>
    <xf numFmtId="0" fontId="17" fillId="0" borderId="36" xfId="2" applyNumberFormat="1" applyBorder="1" applyProtection="1">
      <protection locked="0"/>
    </xf>
    <xf numFmtId="0" fontId="17" fillId="0" borderId="37" xfId="2" applyNumberFormat="1" applyBorder="1" applyProtection="1">
      <protection locked="0"/>
    </xf>
    <xf numFmtId="176" fontId="17" fillId="0" borderId="0" xfId="2" applyNumberFormat="1"/>
    <xf numFmtId="0" fontId="17" fillId="0" borderId="38" xfId="2" applyNumberFormat="1" applyBorder="1" applyProtection="1">
      <protection locked="0"/>
    </xf>
    <xf numFmtId="0" fontId="17" fillId="0" borderId="0" xfId="2" applyNumberFormat="1" applyBorder="1" applyProtection="1">
      <protection locked="0"/>
    </xf>
    <xf numFmtId="0" fontId="17" fillId="0" borderId="39" xfId="2" applyNumberFormat="1" applyBorder="1" applyProtection="1">
      <protection locked="0"/>
    </xf>
    <xf numFmtId="0" fontId="17" fillId="0" borderId="40" xfId="2" applyNumberFormat="1" applyBorder="1" applyProtection="1">
      <protection locked="0"/>
    </xf>
    <xf numFmtId="2" fontId="17" fillId="0" borderId="0" xfId="2" applyNumberFormat="1"/>
    <xf numFmtId="0" fontId="17" fillId="0" borderId="41" xfId="2" applyNumberFormat="1" applyBorder="1" applyProtection="1">
      <protection locked="0"/>
    </xf>
    <xf numFmtId="0" fontId="17" fillId="0" borderId="42" xfId="2" applyNumberFormat="1" applyBorder="1" applyProtection="1">
      <protection locked="0"/>
    </xf>
    <xf numFmtId="0" fontId="17" fillId="0" borderId="43" xfId="2" applyNumberFormat="1" applyBorder="1" applyProtection="1">
      <protection locked="0"/>
    </xf>
    <xf numFmtId="183" fontId="17" fillId="0" borderId="0" xfId="2" applyNumberFormat="1" applyBorder="1" applyProtection="1">
      <protection locked="0"/>
    </xf>
    <xf numFmtId="0" fontId="17" fillId="0" borderId="0" xfId="2" applyNumberFormat="1" applyFill="1" applyBorder="1" applyProtection="1">
      <protection locked="0"/>
    </xf>
    <xf numFmtId="176" fontId="17" fillId="0" borderId="0" xfId="2" applyNumberFormat="1" applyBorder="1" applyProtection="1">
      <protection locked="0"/>
    </xf>
    <xf numFmtId="0" fontId="17" fillId="0" borderId="44" xfId="2" applyNumberFormat="1" applyBorder="1" applyProtection="1">
      <protection locked="0"/>
    </xf>
    <xf numFmtId="176" fontId="17" fillId="0" borderId="35" xfId="2" applyNumberFormat="1" applyBorder="1" applyProtection="1">
      <protection locked="0"/>
    </xf>
    <xf numFmtId="0" fontId="17" fillId="0" borderId="35" xfId="2" applyBorder="1"/>
    <xf numFmtId="176" fontId="17" fillId="0" borderId="39" xfId="2" applyNumberFormat="1" applyBorder="1" applyProtection="1">
      <protection locked="0"/>
    </xf>
    <xf numFmtId="176" fontId="17" fillId="0" borderId="39" xfId="2" applyNumberFormat="1" applyBorder="1"/>
    <xf numFmtId="0" fontId="17" fillId="0" borderId="39" xfId="2" applyBorder="1"/>
    <xf numFmtId="0" fontId="17" fillId="0" borderId="45" xfId="2" applyNumberFormat="1" applyBorder="1" applyProtection="1">
      <protection locked="0"/>
    </xf>
    <xf numFmtId="0" fontId="17" fillId="0" borderId="46" xfId="2" applyNumberFormat="1" applyBorder="1" applyProtection="1">
      <protection locked="0"/>
    </xf>
    <xf numFmtId="176" fontId="17" fillId="0" borderId="46" xfId="2" applyNumberFormat="1" applyBorder="1" applyProtection="1">
      <protection locked="0"/>
    </xf>
    <xf numFmtId="176" fontId="17" fillId="0" borderId="46" xfId="2" applyNumberFormat="1" applyBorder="1"/>
    <xf numFmtId="0" fontId="17" fillId="0" borderId="46" xfId="2" applyBorder="1"/>
    <xf numFmtId="2" fontId="17" fillId="0" borderId="46" xfId="2" applyNumberFormat="1" applyBorder="1"/>
    <xf numFmtId="0" fontId="17" fillId="0" borderId="47" xfId="2" applyNumberFormat="1" applyBorder="1" applyProtection="1">
      <protection locked="0"/>
    </xf>
    <xf numFmtId="2" fontId="17" fillId="0" borderId="35" xfId="2" applyNumberFormat="1" applyBorder="1"/>
    <xf numFmtId="183" fontId="17" fillId="0" borderId="0" xfId="2" applyNumberFormat="1" applyProtection="1">
      <protection locked="0"/>
    </xf>
    <xf numFmtId="183" fontId="17" fillId="0" borderId="39" xfId="2" applyNumberFormat="1" applyBorder="1" applyProtection="1">
      <protection locked="0"/>
    </xf>
    <xf numFmtId="183" fontId="17" fillId="0" borderId="46" xfId="2" applyNumberFormat="1" applyBorder="1" applyProtection="1">
      <protection locked="0"/>
    </xf>
    <xf numFmtId="0" fontId="18" fillId="0" borderId="0" xfId="2" applyNumberFormat="1" applyFont="1" applyProtection="1">
      <protection locked="0"/>
    </xf>
    <xf numFmtId="0" fontId="17" fillId="0" borderId="48" xfId="2" applyNumberFormat="1" applyBorder="1" applyProtection="1">
      <protection locked="0"/>
    </xf>
    <xf numFmtId="0" fontId="0" fillId="0" borderId="0" xfId="0" applyFill="1" applyProtection="1">
      <protection locked="0"/>
    </xf>
    <xf numFmtId="20" fontId="0" fillId="0" borderId="0" xfId="0" applyNumberFormat="1" applyFill="1"/>
    <xf numFmtId="0" fontId="0" fillId="0" borderId="0" xfId="0" applyNumberFormat="1" applyFill="1"/>
    <xf numFmtId="49" fontId="0" fillId="0" borderId="21" xfId="0" applyNumberFormat="1" applyBorder="1" applyAlignment="1">
      <alignment horizontal="center"/>
    </xf>
    <xf numFmtId="49" fontId="0" fillId="0" borderId="2" xfId="0" applyNumberFormat="1" applyBorder="1" applyAlignment="1">
      <alignment horizontal="center"/>
    </xf>
    <xf numFmtId="40" fontId="2" fillId="0" borderId="0" xfId="1" applyNumberFormat="1" applyFont="1"/>
    <xf numFmtId="40" fontId="0" fillId="0" borderId="0" xfId="1" applyNumberFormat="1" applyFont="1"/>
    <xf numFmtId="181" fontId="0" fillId="0" borderId="0" xfId="0" applyNumberFormat="1" applyFill="1"/>
    <xf numFmtId="178" fontId="0" fillId="0" borderId="0" xfId="0" applyNumberFormat="1" applyFill="1"/>
    <xf numFmtId="179" fontId="0" fillId="0" borderId="0" xfId="0" applyNumberFormat="1" applyFill="1"/>
    <xf numFmtId="180" fontId="0" fillId="0" borderId="0" xfId="0" applyNumberFormat="1" applyFill="1"/>
    <xf numFmtId="0" fontId="25" fillId="0" borderId="0" xfId="0" applyFont="1" applyBorder="1"/>
    <xf numFmtId="0" fontId="19" fillId="0" borderId="0" xfId="0" applyFont="1"/>
    <xf numFmtId="0" fontId="19" fillId="0" borderId="11" xfId="0" applyFont="1" applyBorder="1" applyAlignment="1">
      <alignment horizontal="center"/>
    </xf>
    <xf numFmtId="0" fontId="28" fillId="0" borderId="5" xfId="0" applyFont="1" applyBorder="1" applyAlignment="1">
      <alignment vertical="center"/>
    </xf>
    <xf numFmtId="0" fontId="0" fillId="0" borderId="11" xfId="0" applyBorder="1" applyAlignment="1">
      <alignment vertical="center"/>
    </xf>
    <xf numFmtId="0" fontId="17" fillId="0" borderId="6" xfId="0" applyFont="1" applyBorder="1"/>
    <xf numFmtId="0" fontId="17" fillId="0" borderId="12" xfId="0" applyFont="1" applyBorder="1"/>
    <xf numFmtId="0" fontId="17" fillId="0" borderId="13" xfId="0" applyFont="1" applyBorder="1"/>
    <xf numFmtId="0" fontId="0" fillId="9" borderId="0" xfId="0" applyFill="1"/>
    <xf numFmtId="0" fontId="0" fillId="10" borderId="0" xfId="0" applyFill="1"/>
    <xf numFmtId="0" fontId="0" fillId="0" borderId="0" xfId="0"/>
    <xf numFmtId="0" fontId="0" fillId="0" borderId="0" xfId="0" applyProtection="1">
      <protection locked="0"/>
    </xf>
    <xf numFmtId="0" fontId="0" fillId="0" borderId="1" xfId="0" applyBorder="1" applyAlignment="1">
      <alignment horizontal="center"/>
    </xf>
    <xf numFmtId="0" fontId="0" fillId="3" borderId="0" xfId="0" applyFill="1"/>
    <xf numFmtId="0" fontId="0" fillId="2" borderId="0" xfId="0" applyFill="1"/>
    <xf numFmtId="0" fontId="0" fillId="0" borderId="0" xfId="0" applyBorder="1"/>
    <xf numFmtId="0" fontId="0" fillId="0" borderId="5" xfId="0" applyBorder="1"/>
    <xf numFmtId="0" fontId="0" fillId="0" borderId="11" xfId="0" applyBorder="1"/>
    <xf numFmtId="0" fontId="0" fillId="0" borderId="6" xfId="0" applyBorder="1"/>
    <xf numFmtId="0" fontId="0" fillId="0" borderId="12" xfId="0" applyBorder="1"/>
    <xf numFmtId="0" fontId="0" fillId="0" borderId="13" xfId="0" applyBorder="1"/>
    <xf numFmtId="0" fontId="0" fillId="7" borderId="4" xfId="0" applyFill="1" applyBorder="1"/>
    <xf numFmtId="0" fontId="0" fillId="7" borderId="9" xfId="0" applyFill="1" applyBorder="1"/>
    <xf numFmtId="0" fontId="0" fillId="7" borderId="10" xfId="0" applyFill="1" applyBorder="1"/>
    <xf numFmtId="0" fontId="0" fillId="7" borderId="5" xfId="0" applyFill="1" applyBorder="1"/>
    <xf numFmtId="0" fontId="10" fillId="7" borderId="0" xfId="0" applyFont="1" applyFill="1" applyBorder="1"/>
    <xf numFmtId="0" fontId="11" fillId="7" borderId="0" xfId="0" applyFont="1" applyFill="1" applyBorder="1"/>
    <xf numFmtId="0" fontId="0" fillId="7" borderId="0" xfId="0" applyFill="1" applyBorder="1"/>
    <xf numFmtId="0" fontId="11" fillId="7" borderId="11" xfId="0" applyFont="1" applyFill="1" applyBorder="1"/>
    <xf numFmtId="0" fontId="0" fillId="7" borderId="11" xfId="0" applyFill="1" applyBorder="1"/>
    <xf numFmtId="0" fontId="7" fillId="0" borderId="5" xfId="0" applyFont="1" applyFill="1" applyBorder="1" applyAlignment="1">
      <alignment horizontal="left"/>
    </xf>
    <xf numFmtId="0" fontId="7" fillId="0" borderId="0" xfId="0" applyFont="1" applyFill="1" applyBorder="1" applyAlignment="1">
      <alignment horizontal="left"/>
    </xf>
    <xf numFmtId="183" fontId="7" fillId="0" borderId="0" xfId="0" applyNumberFormat="1" applyFont="1" applyFill="1" applyBorder="1" applyAlignment="1">
      <alignment horizontal="center"/>
    </xf>
    <xf numFmtId="183" fontId="7" fillId="0" borderId="11" xfId="0" applyNumberFormat="1" applyFont="1" applyFill="1" applyBorder="1" applyAlignment="1">
      <alignment horizontal="center"/>
    </xf>
    <xf numFmtId="181" fontId="0" fillId="0" borderId="0" xfId="0" applyNumberFormat="1"/>
    <xf numFmtId="178" fontId="0" fillId="0" borderId="0" xfId="0" applyNumberFormat="1"/>
    <xf numFmtId="0" fontId="19" fillId="0" borderId="0" xfId="0" applyFont="1" applyBorder="1"/>
    <xf numFmtId="183" fontId="22" fillId="0" borderId="0" xfId="0" applyNumberFormat="1" applyFont="1" applyFill="1" applyBorder="1" applyAlignment="1">
      <alignment horizontal="right"/>
    </xf>
    <xf numFmtId="0" fontId="22" fillId="8" borderId="49" xfId="0" applyFont="1" applyFill="1" applyBorder="1" applyAlignment="1">
      <alignment horizontal="right"/>
    </xf>
    <xf numFmtId="0" fontId="22" fillId="8" borderId="50" xfId="0" applyFont="1" applyFill="1" applyBorder="1" applyAlignment="1">
      <alignment horizontal="right"/>
    </xf>
    <xf numFmtId="0" fontId="22" fillId="8" borderId="51" xfId="0" applyFont="1" applyFill="1" applyBorder="1" applyAlignment="1">
      <alignment horizontal="right"/>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0" fontId="30" fillId="0" borderId="0" xfId="0" applyFont="1" applyBorder="1"/>
    <xf numFmtId="0" fontId="30" fillId="0" borderId="5" xfId="0" applyFont="1" applyBorder="1" applyAlignment="1">
      <alignment vertical="center"/>
    </xf>
    <xf numFmtId="0" fontId="30" fillId="0" borderId="5" xfId="0" applyFont="1" applyBorder="1"/>
    <xf numFmtId="0" fontId="30" fillId="0" borderId="0" xfId="0" applyFont="1" applyBorder="1" applyAlignment="1"/>
    <xf numFmtId="0" fontId="32" fillId="0" borderId="5" xfId="0" applyFont="1" applyBorder="1" applyAlignment="1">
      <alignment vertical="center"/>
    </xf>
    <xf numFmtId="0" fontId="30" fillId="0" borderId="5" xfId="0" applyFont="1" applyBorder="1" applyAlignment="1">
      <alignment horizontal="left"/>
    </xf>
    <xf numFmtId="0" fontId="30" fillId="0" borderId="0" xfId="0" applyFont="1" applyBorder="1" applyAlignment="1">
      <alignment vertical="top"/>
    </xf>
    <xf numFmtId="0" fontId="0" fillId="0" borderId="5" xfId="0" applyBorder="1" applyAlignment="1">
      <alignment vertical="top"/>
    </xf>
    <xf numFmtId="0" fontId="12" fillId="0" borderId="0" xfId="0" applyFont="1" applyBorder="1" applyAlignment="1">
      <alignment horizontal="justify"/>
    </xf>
    <xf numFmtId="0" fontId="0" fillId="0" borderId="0" xfId="0" applyAlignment="1">
      <alignment horizontal="center"/>
    </xf>
    <xf numFmtId="40" fontId="0" fillId="0" borderId="0" xfId="0" applyNumberFormat="1"/>
    <xf numFmtId="183" fontId="0" fillId="0" borderId="0" xfId="0" applyNumberFormat="1" applyAlignment="1">
      <alignment horizontal="center"/>
    </xf>
    <xf numFmtId="0" fontId="0" fillId="0" borderId="0" xfId="0" applyNumberFormat="1"/>
    <xf numFmtId="0" fontId="30" fillId="0" borderId="0" xfId="0" applyFont="1" applyBorder="1" applyAlignment="1">
      <alignment horizontal="left" vertical="top"/>
    </xf>
    <xf numFmtId="0" fontId="0" fillId="0" borderId="48" xfId="0" applyBorder="1" applyAlignment="1">
      <alignment horizontal="center"/>
    </xf>
    <xf numFmtId="0" fontId="0" fillId="0" borderId="0" xfId="0" applyAlignment="1">
      <alignment horizont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44" xfId="0" applyBorder="1" applyAlignment="1">
      <alignment horizontal="center"/>
    </xf>
    <xf numFmtId="0" fontId="0" fillId="0" borderId="53" xfId="0" applyBorder="1" applyAlignment="1">
      <alignment horizontal="center"/>
    </xf>
    <xf numFmtId="0" fontId="10" fillId="7" borderId="0" xfId="0" applyFont="1" applyFill="1" applyBorder="1" applyAlignment="1">
      <alignment horizontal="right"/>
    </xf>
    <xf numFmtId="0" fontId="19" fillId="0" borderId="5" xfId="0" applyFont="1" applyBorder="1" applyAlignment="1">
      <alignment horizontal="center"/>
    </xf>
    <xf numFmtId="0" fontId="19" fillId="0" borderId="0" xfId="0" applyFont="1" applyBorder="1" applyAlignment="1">
      <alignment horizontal="center"/>
    </xf>
    <xf numFmtId="0" fontId="22" fillId="8" borderId="55" xfId="0" applyFont="1" applyFill="1" applyBorder="1" applyAlignment="1">
      <alignment horizontal="center" vertical="center" textRotation="255"/>
    </xf>
    <xf numFmtId="0" fontId="22" fillId="8" borderId="5" xfId="0" applyFont="1" applyFill="1" applyBorder="1" applyAlignment="1">
      <alignment horizontal="center" vertical="center" textRotation="255"/>
    </xf>
    <xf numFmtId="0" fontId="22" fillId="8" borderId="56" xfId="0" applyFont="1" applyFill="1" applyBorder="1" applyAlignment="1">
      <alignment horizontal="center" vertical="center" textRotation="255"/>
    </xf>
    <xf numFmtId="0" fontId="20" fillId="8" borderId="57" xfId="0" applyFont="1" applyFill="1" applyBorder="1" applyAlignment="1">
      <alignment horizontal="center" vertical="center"/>
    </xf>
    <xf numFmtId="0" fontId="20" fillId="8" borderId="58" xfId="0" applyFont="1" applyFill="1" applyBorder="1" applyAlignment="1">
      <alignment horizontal="center" vertical="center"/>
    </xf>
    <xf numFmtId="0" fontId="22" fillId="8" borderId="59" xfId="0" applyFont="1" applyFill="1" applyBorder="1" applyAlignment="1">
      <alignment horizontal="center" vertical="center"/>
    </xf>
    <xf numFmtId="0" fontId="22" fillId="8" borderId="60" xfId="0" applyFont="1" applyFill="1" applyBorder="1" applyAlignment="1">
      <alignment horizontal="center" vertical="center"/>
    </xf>
    <xf numFmtId="0" fontId="22" fillId="8" borderId="5" xfId="0" applyFont="1" applyFill="1" applyBorder="1" applyAlignment="1">
      <alignment horizontal="center"/>
    </xf>
    <xf numFmtId="0" fontId="22" fillId="8" borderId="50" xfId="0" applyFont="1" applyFill="1" applyBorder="1" applyAlignment="1">
      <alignment horizontal="center"/>
    </xf>
    <xf numFmtId="0" fontId="22" fillId="8" borderId="61" xfId="0" applyFont="1" applyFill="1" applyBorder="1" applyAlignment="1">
      <alignment horizontal="center"/>
    </xf>
    <xf numFmtId="0" fontId="22" fillId="8" borderId="62" xfId="0" applyFont="1" applyFill="1" applyBorder="1" applyAlignment="1">
      <alignment horizontal="center"/>
    </xf>
    <xf numFmtId="182" fontId="20" fillId="0" borderId="28" xfId="0" applyNumberFormat="1" applyFont="1" applyBorder="1" applyAlignment="1">
      <alignment horizontal="center" vertical="center"/>
    </xf>
    <xf numFmtId="182" fontId="20" fillId="0" borderId="25" xfId="0" applyNumberFormat="1" applyFont="1" applyBorder="1" applyAlignment="1">
      <alignment horizontal="center" vertical="center"/>
    </xf>
    <xf numFmtId="0" fontId="26" fillId="0" borderId="52" xfId="0" applyFont="1" applyBorder="1" applyAlignment="1">
      <alignment horizontal="center"/>
    </xf>
    <xf numFmtId="0" fontId="26" fillId="0" borderId="63" xfId="0" applyFont="1" applyBorder="1" applyAlignment="1">
      <alignment horizontal="center"/>
    </xf>
    <xf numFmtId="0" fontId="21" fillId="8" borderId="7" xfId="0" applyFont="1" applyFill="1" applyBorder="1" applyAlignment="1">
      <alignment horizontal="center" vertical="center"/>
    </xf>
    <xf numFmtId="182" fontId="20" fillId="5" borderId="25" xfId="0" applyNumberFormat="1" applyFont="1" applyFill="1" applyBorder="1" applyAlignment="1">
      <alignment horizontal="center" vertical="center"/>
    </xf>
    <xf numFmtId="0" fontId="26" fillId="5" borderId="63" xfId="0" applyFont="1" applyFill="1" applyBorder="1" applyAlignment="1">
      <alignment horizontal="center"/>
    </xf>
    <xf numFmtId="183" fontId="22" fillId="0" borderId="29" xfId="0" applyNumberFormat="1" applyFont="1" applyBorder="1" applyAlignment="1">
      <alignment horizontal="center"/>
    </xf>
    <xf numFmtId="0" fontId="22" fillId="0" borderId="52" xfId="0" applyFont="1" applyBorder="1" applyAlignment="1">
      <alignment horizontal="center"/>
    </xf>
    <xf numFmtId="0" fontId="22" fillId="0" borderId="63" xfId="0" applyFont="1" applyBorder="1" applyAlignment="1">
      <alignment horizontal="center"/>
    </xf>
    <xf numFmtId="0" fontId="22" fillId="0" borderId="33" xfId="0" applyNumberFormat="1" applyFont="1" applyBorder="1" applyAlignment="1">
      <alignment horizontal="center"/>
    </xf>
    <xf numFmtId="0" fontId="22" fillId="0" borderId="12" xfId="0" applyNumberFormat="1" applyFont="1" applyBorder="1" applyAlignment="1">
      <alignment horizontal="center"/>
    </xf>
    <xf numFmtId="0" fontId="21" fillId="8" borderId="27" xfId="0" applyFont="1" applyFill="1" applyBorder="1" applyAlignment="1">
      <alignment horizontal="center" vertical="center"/>
    </xf>
    <xf numFmtId="0" fontId="22" fillId="8" borderId="5" xfId="0" applyFont="1" applyFill="1" applyBorder="1" applyAlignment="1">
      <alignment horizontal="left"/>
    </xf>
    <xf numFmtId="0" fontId="22" fillId="8" borderId="50" xfId="0" applyFont="1" applyFill="1" applyBorder="1" applyAlignment="1">
      <alignment horizontal="left"/>
    </xf>
    <xf numFmtId="0" fontId="22" fillId="8" borderId="6" xfId="0" applyFont="1" applyFill="1" applyBorder="1" applyAlignment="1">
      <alignment horizontal="left"/>
    </xf>
    <xf numFmtId="0" fontId="22" fillId="8" borderId="54" xfId="0" applyFont="1" applyFill="1" applyBorder="1" applyAlignment="1">
      <alignment horizontal="left"/>
    </xf>
    <xf numFmtId="183" fontId="22" fillId="0" borderId="31" xfId="0" applyNumberFormat="1" applyFont="1" applyBorder="1" applyAlignment="1">
      <alignment horizontal="center"/>
    </xf>
    <xf numFmtId="183" fontId="22" fillId="0" borderId="16" xfId="0" applyNumberFormat="1" applyFont="1" applyBorder="1" applyAlignment="1">
      <alignment horizontal="center"/>
    </xf>
    <xf numFmtId="0" fontId="29" fillId="0" borderId="63" xfId="0" applyFont="1" applyBorder="1" applyAlignment="1">
      <alignment horizontal="center"/>
    </xf>
    <xf numFmtId="0" fontId="29" fillId="5" borderId="63" xfId="0" applyFont="1" applyFill="1" applyBorder="1" applyAlignment="1">
      <alignment horizontal="center"/>
    </xf>
    <xf numFmtId="0" fontId="21" fillId="8" borderId="8" xfId="0" applyFont="1" applyFill="1" applyBorder="1" applyAlignment="1">
      <alignment horizontal="center" vertical="center"/>
    </xf>
    <xf numFmtId="182" fontId="20" fillId="5" borderId="26" xfId="0" applyNumberFormat="1" applyFont="1" applyFill="1" applyBorder="1" applyAlignment="1">
      <alignment horizontal="center" vertical="center"/>
    </xf>
    <xf numFmtId="0" fontId="22" fillId="5" borderId="63" xfId="0" applyFont="1" applyFill="1" applyBorder="1" applyAlignment="1">
      <alignment horizontal="center"/>
    </xf>
    <xf numFmtId="0" fontId="22" fillId="5" borderId="12" xfId="0" applyNumberFormat="1" applyFont="1" applyFill="1" applyBorder="1" applyAlignment="1">
      <alignment horizontal="center"/>
    </xf>
    <xf numFmtId="0" fontId="29" fillId="0" borderId="52" xfId="0" applyFont="1" applyBorder="1" applyAlignment="1">
      <alignment horizontal="center"/>
    </xf>
    <xf numFmtId="185" fontId="22" fillId="5" borderId="63" xfId="0" applyNumberFormat="1" applyFont="1" applyFill="1" applyBorder="1" applyAlignment="1">
      <alignment horizontal="center"/>
    </xf>
    <xf numFmtId="185" fontId="22" fillId="5" borderId="64" xfId="0" applyNumberFormat="1" applyFont="1" applyFill="1" applyBorder="1" applyAlignment="1">
      <alignment horizontal="center"/>
    </xf>
    <xf numFmtId="183" fontId="22" fillId="0" borderId="33" xfId="0" applyNumberFormat="1" applyFont="1" applyBorder="1" applyAlignment="1">
      <alignment horizontal="center"/>
    </xf>
    <xf numFmtId="183" fontId="22" fillId="0" borderId="12" xfId="0" applyNumberFormat="1" applyFont="1" applyBorder="1" applyAlignment="1">
      <alignment horizontal="center"/>
    </xf>
    <xf numFmtId="183" fontId="22" fillId="5" borderId="12" xfId="0" applyNumberFormat="1" applyFont="1" applyFill="1" applyBorder="1" applyAlignment="1">
      <alignment horizontal="center"/>
    </xf>
    <xf numFmtId="183" fontId="22" fillId="5" borderId="13" xfId="0" applyNumberFormat="1" applyFont="1" applyFill="1" applyBorder="1" applyAlignment="1">
      <alignment horizontal="center"/>
    </xf>
    <xf numFmtId="185" fontId="22" fillId="0" borderId="63" xfId="0" applyNumberFormat="1" applyFont="1" applyBorder="1" applyAlignment="1">
      <alignment horizontal="center"/>
    </xf>
    <xf numFmtId="185" fontId="22" fillId="0" borderId="52" xfId="0" applyNumberFormat="1" applyFont="1" applyBorder="1" applyAlignment="1">
      <alignment horizontal="center"/>
    </xf>
    <xf numFmtId="0" fontId="26" fillId="5" borderId="11" xfId="0" applyFont="1" applyFill="1" applyBorder="1" applyAlignment="1">
      <alignment horizontal="center"/>
    </xf>
    <xf numFmtId="0" fontId="22" fillId="5" borderId="64" xfId="0" applyFont="1" applyFill="1" applyBorder="1" applyAlignment="1">
      <alignment horizontal="center"/>
    </xf>
    <xf numFmtId="0" fontId="22" fillId="5" borderId="13" xfId="0" applyNumberFormat="1" applyFont="1" applyFill="1" applyBorder="1" applyAlignment="1">
      <alignment horizontal="center"/>
    </xf>
    <xf numFmtId="0" fontId="29" fillId="5" borderId="64" xfId="0" applyFont="1" applyFill="1" applyBorder="1" applyAlignment="1">
      <alignment horizontal="center"/>
    </xf>
    <xf numFmtId="0" fontId="29" fillId="0" borderId="30" xfId="0" applyFont="1" applyBorder="1" applyAlignment="1">
      <alignment horizontal="center"/>
    </xf>
    <xf numFmtId="0" fontId="29" fillId="0" borderId="14" xfId="0" applyFont="1" applyBorder="1" applyAlignment="1">
      <alignment horizontal="center"/>
    </xf>
    <xf numFmtId="0" fontId="29" fillId="5" borderId="14" xfId="0" applyFont="1" applyFill="1" applyBorder="1" applyAlignment="1">
      <alignment horizontal="center"/>
    </xf>
    <xf numFmtId="0" fontId="29" fillId="5" borderId="23" xfId="0" applyFont="1" applyFill="1" applyBorder="1" applyAlignment="1">
      <alignment horizontal="center"/>
    </xf>
    <xf numFmtId="0" fontId="29" fillId="5" borderId="24" xfId="0" applyFont="1" applyFill="1" applyBorder="1" applyAlignment="1">
      <alignment horizontal="center"/>
    </xf>
    <xf numFmtId="0" fontId="33" fillId="0" borderId="12" xfId="0" applyFont="1" applyBorder="1" applyAlignment="1">
      <alignment horizontal="center"/>
    </xf>
    <xf numFmtId="0" fontId="30" fillId="0" borderId="0" xfId="0" applyFont="1" applyBorder="1" applyAlignment="1">
      <alignment horizontal="left" vertical="top"/>
    </xf>
    <xf numFmtId="0" fontId="30" fillId="0" borderId="4" xfId="0" applyFont="1" applyBorder="1" applyAlignment="1">
      <alignment horizontal="left" vertical="center"/>
    </xf>
    <xf numFmtId="0" fontId="30" fillId="0" borderId="9" xfId="0" applyFont="1" applyBorder="1" applyAlignment="1">
      <alignment horizontal="left" vertical="center"/>
    </xf>
    <xf numFmtId="0" fontId="30" fillId="0" borderId="5" xfId="0" applyFont="1" applyBorder="1" applyAlignment="1">
      <alignment horizontal="right"/>
    </xf>
    <xf numFmtId="0" fontId="30" fillId="0" borderId="0" xfId="0" applyFont="1" applyBorder="1" applyAlignment="1">
      <alignment horizontal="right"/>
    </xf>
    <xf numFmtId="0" fontId="30" fillId="0" borderId="0" xfId="0" applyFont="1" applyBorder="1" applyAlignment="1">
      <alignment horizontal="left"/>
    </xf>
    <xf numFmtId="0" fontId="30" fillId="0" borderId="5" xfId="0" applyFont="1" applyBorder="1" applyAlignment="1">
      <alignment horizontal="left" vertical="top"/>
    </xf>
    <xf numFmtId="0" fontId="31" fillId="0" borderId="5" xfId="0" applyFont="1" applyBorder="1" applyAlignment="1">
      <alignment horizontal="left"/>
    </xf>
    <xf numFmtId="0" fontId="31" fillId="0" borderId="0" xfId="0" applyFont="1" applyBorder="1" applyAlignment="1">
      <alignment horizontal="left"/>
    </xf>
    <xf numFmtId="0" fontId="34" fillId="0" borderId="0" xfId="0" applyFont="1" applyBorder="1" applyAlignment="1">
      <alignment horizontal="left"/>
    </xf>
    <xf numFmtId="0" fontId="35" fillId="0" borderId="0" xfId="0" applyFont="1" applyBorder="1" applyAlignment="1">
      <alignment horizontal="left"/>
    </xf>
    <xf numFmtId="0" fontId="7" fillId="6" borderId="5" xfId="0" applyFont="1" applyFill="1" applyBorder="1" applyAlignment="1">
      <alignment horizontal="left"/>
    </xf>
    <xf numFmtId="0" fontId="7" fillId="6" borderId="0" xfId="0" applyFont="1" applyFill="1" applyBorder="1" applyAlignment="1">
      <alignment horizontal="left"/>
    </xf>
    <xf numFmtId="0" fontId="7" fillId="6" borderId="6" xfId="0" applyFont="1" applyFill="1" applyBorder="1" applyAlignment="1">
      <alignment horizontal="left"/>
    </xf>
    <xf numFmtId="0" fontId="7" fillId="6" borderId="12" xfId="0" applyFont="1" applyFill="1" applyBorder="1" applyAlignment="1">
      <alignment horizontal="left"/>
    </xf>
    <xf numFmtId="0" fontId="0" fillId="0" borderId="5"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7" fillId="6" borderId="55" xfId="0" applyFont="1" applyFill="1" applyBorder="1" applyAlignment="1">
      <alignment horizontal="center" vertical="center" textRotation="255"/>
    </xf>
    <xf numFmtId="0" fontId="7" fillId="6" borderId="5" xfId="0" applyFont="1" applyFill="1" applyBorder="1" applyAlignment="1">
      <alignment horizontal="center" vertical="center" textRotation="255"/>
    </xf>
    <xf numFmtId="0" fontId="7" fillId="6" borderId="56" xfId="0" applyFont="1" applyFill="1" applyBorder="1" applyAlignment="1">
      <alignment horizontal="center" vertical="center" textRotation="255"/>
    </xf>
    <xf numFmtId="0" fontId="7" fillId="4" borderId="57" xfId="0" applyFont="1" applyFill="1" applyBorder="1" applyAlignment="1">
      <alignment horizontal="center" vertical="center"/>
    </xf>
    <xf numFmtId="0" fontId="7" fillId="4" borderId="7" xfId="0" applyFont="1" applyFill="1" applyBorder="1" applyAlignment="1">
      <alignment horizontal="center" vertical="center"/>
    </xf>
    <xf numFmtId="0" fontId="7" fillId="6" borderId="59"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5" xfId="0" applyFont="1" applyFill="1" applyBorder="1" applyAlignment="1">
      <alignment horizontal="center"/>
    </xf>
    <xf numFmtId="0" fontId="7" fillId="6" borderId="0" xfId="0" applyFont="1" applyFill="1" applyBorder="1" applyAlignment="1">
      <alignment horizontal="center"/>
    </xf>
    <xf numFmtId="0" fontId="7" fillId="6" borderId="61" xfId="0" applyFont="1" applyFill="1" applyBorder="1" applyAlignment="1">
      <alignment horizontal="center"/>
    </xf>
    <xf numFmtId="0" fontId="7" fillId="6" borderId="14" xfId="0" applyFont="1" applyFill="1" applyBorder="1" applyAlignment="1">
      <alignment horizontal="center"/>
    </xf>
    <xf numFmtId="0" fontId="5" fillId="0" borderId="0" xfId="0" applyFont="1" applyAlignment="1">
      <alignment horizontal="center" vertical="center"/>
    </xf>
    <xf numFmtId="183" fontId="22" fillId="0" borderId="0" xfId="0" applyNumberFormat="1" applyFont="1" applyBorder="1" applyAlignment="1">
      <alignment horizontal="center"/>
    </xf>
    <xf numFmtId="0" fontId="26" fillId="0" borderId="0" xfId="0" applyFont="1" applyBorder="1" applyAlignment="1">
      <alignment horizontal="center"/>
    </xf>
    <xf numFmtId="0" fontId="26" fillId="5" borderId="0" xfId="0" applyFont="1" applyFill="1" applyBorder="1" applyAlignment="1">
      <alignment horizontal="center"/>
    </xf>
    <xf numFmtId="0" fontId="26" fillId="0" borderId="39" xfId="0" applyFont="1" applyBorder="1" applyAlignment="1">
      <alignment horizontal="center"/>
    </xf>
    <xf numFmtId="0" fontId="26" fillId="0" borderId="29" xfId="0" applyFont="1" applyBorder="1" applyAlignment="1">
      <alignment horizontal="center"/>
    </xf>
    <xf numFmtId="183" fontId="22" fillId="0" borderId="52" xfId="0" applyNumberFormat="1" applyFont="1" applyBorder="1" applyAlignment="1">
      <alignment horizontal="center"/>
    </xf>
    <xf numFmtId="183" fontId="22" fillId="0" borderId="63" xfId="0" applyNumberFormat="1" applyFont="1" applyBorder="1" applyAlignment="1">
      <alignment horizontal="center"/>
    </xf>
    <xf numFmtId="183" fontId="22" fillId="11" borderId="63" xfId="0" applyNumberFormat="1" applyFont="1" applyFill="1" applyBorder="1" applyAlignment="1">
      <alignment horizontal="center"/>
    </xf>
    <xf numFmtId="183" fontId="22" fillId="11" borderId="0" xfId="0" applyNumberFormat="1" applyFont="1" applyFill="1" applyBorder="1" applyAlignment="1">
      <alignment horizontal="center"/>
    </xf>
    <xf numFmtId="183" fontId="22" fillId="11" borderId="64" xfId="0" applyNumberFormat="1" applyFont="1" applyFill="1" applyBorder="1" applyAlignment="1">
      <alignment horizontal="center"/>
    </xf>
    <xf numFmtId="183" fontId="22" fillId="11" borderId="11" xfId="0" applyNumberFormat="1" applyFont="1" applyFill="1" applyBorder="1" applyAlignment="1">
      <alignment horizontal="center"/>
    </xf>
    <xf numFmtId="183" fontId="22" fillId="0" borderId="0" xfId="0" applyNumberFormat="1" applyFont="1" applyFill="1" applyBorder="1" applyAlignment="1">
      <alignment horizontal="center"/>
    </xf>
    <xf numFmtId="0" fontId="22" fillId="0" borderId="63" xfId="0" applyFont="1" applyFill="1" applyBorder="1" applyAlignment="1">
      <alignment horizontal="center"/>
    </xf>
    <xf numFmtId="0" fontId="22" fillId="0" borderId="12" xfId="0" applyNumberFormat="1" applyFont="1" applyFill="1" applyBorder="1" applyAlignment="1">
      <alignment horizontal="center"/>
    </xf>
  </cellXfs>
  <cellStyles count="5">
    <cellStyle name="桁区切り" xfId="1" builtinId="6"/>
    <cellStyle name="桁区切り 2" xfId="4" xr:uid="{00000000-0005-0000-0000-000001000000}"/>
    <cellStyle name="標準" xfId="0" builtinId="0"/>
    <cellStyle name="標準 2" xfId="3" xr:uid="{00000000-0005-0000-0000-000003000000}"/>
    <cellStyle name="標準_TEISEN11" xfId="2" xr:uid="{00000000-0005-0000-0000-000004000000}"/>
  </cellStyles>
  <dxfs count="2">
    <dxf>
      <font>
        <color rgb="FFFF0000"/>
      </font>
    </dxf>
    <dxf>
      <font>
        <color rgb="FF191EFF"/>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546941664513907E-2"/>
          <c:y val="6.0000073242277012E-2"/>
          <c:w val="0.8944257099200541"/>
          <c:h val="0.77750094909783829"/>
        </c:manualLayout>
      </c:layout>
      <c:lineChart>
        <c:grouping val="standard"/>
        <c:varyColors val="0"/>
        <c:ser>
          <c:idx val="0"/>
          <c:order val="0"/>
          <c:tx>
            <c:strRef>
              <c:f>定地水温!$B$1</c:f>
              <c:strCache>
                <c:ptCount val="1"/>
                <c:pt idx="0">
                  <c:v>観測値</c:v>
                </c:pt>
              </c:strCache>
            </c:strRef>
          </c:tx>
          <c:spPr>
            <a:ln w="25400">
              <a:solidFill>
                <a:srgbClr val="0000FF"/>
              </a:solidFill>
              <a:prstDash val="solid"/>
            </a:ln>
          </c:spPr>
          <c:marker>
            <c:symbol val="circle"/>
            <c:size val="7"/>
            <c:spPr>
              <a:solidFill>
                <a:srgbClr val="FF0000"/>
              </a:solidFill>
              <a:ln>
                <a:solidFill>
                  <a:srgbClr val="0000FF"/>
                </a:solidFill>
                <a:prstDash val="solid"/>
              </a:ln>
            </c:spPr>
          </c:marker>
          <c:cat>
            <c:numRef>
              <c:f>定地水温!$A$2:$A$32</c:f>
              <c:numCache>
                <c:formatCode>m"月"d"日"</c:formatCode>
                <c:ptCount val="31"/>
                <c:pt idx="0">
                  <c:v>40848</c:v>
                </c:pt>
                <c:pt idx="1">
                  <c:v>40849</c:v>
                </c:pt>
                <c:pt idx="2">
                  <c:v>40850</c:v>
                </c:pt>
                <c:pt idx="3">
                  <c:v>40851</c:v>
                </c:pt>
                <c:pt idx="4">
                  <c:v>40852</c:v>
                </c:pt>
                <c:pt idx="5">
                  <c:v>40853</c:v>
                </c:pt>
                <c:pt idx="6">
                  <c:v>40854</c:v>
                </c:pt>
                <c:pt idx="7">
                  <c:v>40855</c:v>
                </c:pt>
                <c:pt idx="8">
                  <c:v>40856</c:v>
                </c:pt>
                <c:pt idx="9">
                  <c:v>40857</c:v>
                </c:pt>
                <c:pt idx="10">
                  <c:v>40858</c:v>
                </c:pt>
                <c:pt idx="11">
                  <c:v>40859</c:v>
                </c:pt>
                <c:pt idx="12">
                  <c:v>40860</c:v>
                </c:pt>
                <c:pt idx="13">
                  <c:v>40861</c:v>
                </c:pt>
                <c:pt idx="14">
                  <c:v>40862</c:v>
                </c:pt>
                <c:pt idx="15">
                  <c:v>40863</c:v>
                </c:pt>
                <c:pt idx="16">
                  <c:v>40864</c:v>
                </c:pt>
                <c:pt idx="17">
                  <c:v>40865</c:v>
                </c:pt>
                <c:pt idx="18">
                  <c:v>40866</c:v>
                </c:pt>
                <c:pt idx="19">
                  <c:v>40867</c:v>
                </c:pt>
                <c:pt idx="20">
                  <c:v>40868</c:v>
                </c:pt>
                <c:pt idx="21">
                  <c:v>40869</c:v>
                </c:pt>
                <c:pt idx="22">
                  <c:v>40870</c:v>
                </c:pt>
                <c:pt idx="23">
                  <c:v>40871</c:v>
                </c:pt>
                <c:pt idx="24">
                  <c:v>40872</c:v>
                </c:pt>
                <c:pt idx="25">
                  <c:v>40873</c:v>
                </c:pt>
                <c:pt idx="26">
                  <c:v>40874</c:v>
                </c:pt>
                <c:pt idx="27">
                  <c:v>40875</c:v>
                </c:pt>
                <c:pt idx="28">
                  <c:v>40876</c:v>
                </c:pt>
                <c:pt idx="29">
                  <c:v>40877</c:v>
                </c:pt>
              </c:numCache>
            </c:numRef>
          </c:cat>
          <c:val>
            <c:numRef>
              <c:f>定地水温!$B$2:$B$32</c:f>
              <c:numCache>
                <c:formatCode>General</c:formatCode>
                <c:ptCount val="31"/>
                <c:pt idx="0">
                  <c:v>24.2</c:v>
                </c:pt>
                <c:pt idx="1">
                  <c:v>22.8</c:v>
                </c:pt>
                <c:pt idx="2">
                  <c:v>23.3</c:v>
                </c:pt>
                <c:pt idx="3">
                  <c:v>22.2</c:v>
                </c:pt>
                <c:pt idx="4">
                  <c:v>21.1</c:v>
                </c:pt>
                <c:pt idx="5">
                  <c:v>21.2</c:v>
                </c:pt>
                <c:pt idx="6">
                  <c:v>22.1</c:v>
                </c:pt>
                <c:pt idx="7">
                  <c:v>21.4</c:v>
                </c:pt>
                <c:pt idx="8">
                  <c:v>21.4</c:v>
                </c:pt>
                <c:pt idx="9">
                  <c:v>20.6</c:v>
                </c:pt>
                <c:pt idx="10">
                  <c:v>22.4</c:v>
                </c:pt>
                <c:pt idx="11">
                  <c:v>22.1</c:v>
                </c:pt>
                <c:pt idx="12">
                  <c:v>22.5</c:v>
                </c:pt>
                <c:pt idx="13">
                  <c:v>23.3</c:v>
                </c:pt>
                <c:pt idx="14">
                  <c:v>22.7</c:v>
                </c:pt>
                <c:pt idx="15">
                  <c:v>22.7</c:v>
                </c:pt>
                <c:pt idx="16">
                  <c:v>22.1</c:v>
                </c:pt>
                <c:pt idx="17">
                  <c:v>21.9</c:v>
                </c:pt>
                <c:pt idx="18">
                  <c:v>22.5</c:v>
                </c:pt>
                <c:pt idx="19">
                  <c:v>21.5</c:v>
                </c:pt>
                <c:pt idx="20">
                  <c:v>20.5</c:v>
                </c:pt>
                <c:pt idx="21">
                  <c:v>21.4</c:v>
                </c:pt>
                <c:pt idx="24">
                  <c:v>22.4</c:v>
                </c:pt>
                <c:pt idx="25">
                  <c:v>22</c:v>
                </c:pt>
                <c:pt idx="26">
                  <c:v>22.1</c:v>
                </c:pt>
                <c:pt idx="27">
                  <c:v>21.6</c:v>
                </c:pt>
                <c:pt idx="28">
                  <c:v>19.2</c:v>
                </c:pt>
                <c:pt idx="29">
                  <c:v>19.7</c:v>
                </c:pt>
              </c:numCache>
            </c:numRef>
          </c:val>
          <c:smooth val="0"/>
          <c:extLst>
            <c:ext xmlns:c16="http://schemas.microsoft.com/office/drawing/2014/chart" uri="{C3380CC4-5D6E-409C-BE32-E72D297353CC}">
              <c16:uniqueId val="{00000000-DFE9-4B2C-84E4-531A9171E209}"/>
            </c:ext>
          </c:extLst>
        </c:ser>
        <c:ser>
          <c:idx val="2"/>
          <c:order val="1"/>
          <c:tx>
            <c:strRef>
              <c:f>定地水温!$D$1</c:f>
              <c:strCache>
                <c:ptCount val="1"/>
                <c:pt idx="0">
                  <c:v>平年値</c:v>
                </c:pt>
              </c:strCache>
            </c:strRef>
          </c:tx>
          <c:spPr>
            <a:ln w="25400">
              <a:solidFill>
                <a:srgbClr val="FF0000"/>
              </a:solidFill>
              <a:prstDash val="solid"/>
            </a:ln>
          </c:spPr>
          <c:marker>
            <c:symbol val="none"/>
          </c:marker>
          <c:cat>
            <c:numRef>
              <c:f>定地水温!$A$2:$A$32</c:f>
              <c:numCache>
                <c:formatCode>m"月"d"日"</c:formatCode>
                <c:ptCount val="31"/>
                <c:pt idx="0">
                  <c:v>40848</c:v>
                </c:pt>
                <c:pt idx="1">
                  <c:v>40849</c:v>
                </c:pt>
                <c:pt idx="2">
                  <c:v>40850</c:v>
                </c:pt>
                <c:pt idx="3">
                  <c:v>40851</c:v>
                </c:pt>
                <c:pt idx="4">
                  <c:v>40852</c:v>
                </c:pt>
                <c:pt idx="5">
                  <c:v>40853</c:v>
                </c:pt>
                <c:pt idx="6">
                  <c:v>40854</c:v>
                </c:pt>
                <c:pt idx="7">
                  <c:v>40855</c:v>
                </c:pt>
                <c:pt idx="8">
                  <c:v>40856</c:v>
                </c:pt>
                <c:pt idx="9">
                  <c:v>40857</c:v>
                </c:pt>
                <c:pt idx="10">
                  <c:v>40858</c:v>
                </c:pt>
                <c:pt idx="11">
                  <c:v>40859</c:v>
                </c:pt>
                <c:pt idx="12">
                  <c:v>40860</c:v>
                </c:pt>
                <c:pt idx="13">
                  <c:v>40861</c:v>
                </c:pt>
                <c:pt idx="14">
                  <c:v>40862</c:v>
                </c:pt>
                <c:pt idx="15">
                  <c:v>40863</c:v>
                </c:pt>
                <c:pt idx="16">
                  <c:v>40864</c:v>
                </c:pt>
                <c:pt idx="17">
                  <c:v>40865</c:v>
                </c:pt>
                <c:pt idx="18">
                  <c:v>40866</c:v>
                </c:pt>
                <c:pt idx="19">
                  <c:v>40867</c:v>
                </c:pt>
                <c:pt idx="20">
                  <c:v>40868</c:v>
                </c:pt>
                <c:pt idx="21">
                  <c:v>40869</c:v>
                </c:pt>
                <c:pt idx="22">
                  <c:v>40870</c:v>
                </c:pt>
                <c:pt idx="23">
                  <c:v>40871</c:v>
                </c:pt>
                <c:pt idx="24">
                  <c:v>40872</c:v>
                </c:pt>
                <c:pt idx="25">
                  <c:v>40873</c:v>
                </c:pt>
                <c:pt idx="26">
                  <c:v>40874</c:v>
                </c:pt>
                <c:pt idx="27">
                  <c:v>40875</c:v>
                </c:pt>
                <c:pt idx="28">
                  <c:v>40876</c:v>
                </c:pt>
                <c:pt idx="29">
                  <c:v>40877</c:v>
                </c:pt>
              </c:numCache>
            </c:numRef>
          </c:cat>
          <c:val>
            <c:numRef>
              <c:f>定地水温!$D$2:$D$32</c:f>
              <c:numCache>
                <c:formatCode>#,##0.00_);[Red]\(#,##0.00\)</c:formatCode>
                <c:ptCount val="31"/>
                <c:pt idx="0">
                  <c:v>23.72</c:v>
                </c:pt>
                <c:pt idx="1">
                  <c:v>23.513333333333332</c:v>
                </c:pt>
                <c:pt idx="2">
                  <c:v>23.51</c:v>
                </c:pt>
                <c:pt idx="3">
                  <c:v>23.27</c:v>
                </c:pt>
                <c:pt idx="4">
                  <c:v>23.163333333333341</c:v>
                </c:pt>
                <c:pt idx="5">
                  <c:v>23.08</c:v>
                </c:pt>
                <c:pt idx="6">
                  <c:v>23.08</c:v>
                </c:pt>
                <c:pt idx="7">
                  <c:v>23.051724137931036</c:v>
                </c:pt>
                <c:pt idx="8">
                  <c:v>23.044827586206893</c:v>
                </c:pt>
                <c:pt idx="9">
                  <c:v>23.006666666666661</c:v>
                </c:pt>
                <c:pt idx="10">
                  <c:v>22.93</c:v>
                </c:pt>
                <c:pt idx="11">
                  <c:v>22.806666666666665</c:v>
                </c:pt>
                <c:pt idx="12">
                  <c:v>22.87</c:v>
                </c:pt>
                <c:pt idx="13">
                  <c:v>22.76</c:v>
                </c:pt>
                <c:pt idx="14">
                  <c:v>22.683333333333334</c:v>
                </c:pt>
                <c:pt idx="15">
                  <c:v>22.45</c:v>
                </c:pt>
                <c:pt idx="16">
                  <c:v>22.48</c:v>
                </c:pt>
                <c:pt idx="17">
                  <c:v>22.243333333333336</c:v>
                </c:pt>
                <c:pt idx="18">
                  <c:v>22.246666666666666</c:v>
                </c:pt>
                <c:pt idx="19">
                  <c:v>22.146666666666668</c:v>
                </c:pt>
                <c:pt idx="20">
                  <c:v>22.016666666666666</c:v>
                </c:pt>
                <c:pt idx="21">
                  <c:v>21.9</c:v>
                </c:pt>
                <c:pt idx="22">
                  <c:v>21.82</c:v>
                </c:pt>
                <c:pt idx="23">
                  <c:v>21.926666666666666</c:v>
                </c:pt>
                <c:pt idx="24">
                  <c:v>21.753333333333337</c:v>
                </c:pt>
                <c:pt idx="25">
                  <c:v>21.67</c:v>
                </c:pt>
                <c:pt idx="26">
                  <c:v>21.53</c:v>
                </c:pt>
                <c:pt idx="27">
                  <c:v>21.356666666666673</c:v>
                </c:pt>
                <c:pt idx="28">
                  <c:v>21.19310344827586</c:v>
                </c:pt>
                <c:pt idx="29">
                  <c:v>21.062068965517245</c:v>
                </c:pt>
              </c:numCache>
            </c:numRef>
          </c:val>
          <c:smooth val="0"/>
          <c:extLst>
            <c:ext xmlns:c16="http://schemas.microsoft.com/office/drawing/2014/chart" uri="{C3380CC4-5D6E-409C-BE32-E72D297353CC}">
              <c16:uniqueId val="{00000001-DFE9-4B2C-84E4-531A9171E209}"/>
            </c:ext>
          </c:extLst>
        </c:ser>
        <c:dLbls>
          <c:showLegendKey val="0"/>
          <c:showVal val="0"/>
          <c:showCatName val="0"/>
          <c:showSerName val="0"/>
          <c:showPercent val="0"/>
          <c:showBubbleSize val="0"/>
        </c:dLbls>
        <c:marker val="1"/>
        <c:smooth val="0"/>
        <c:axId val="110157824"/>
        <c:axId val="110159360"/>
      </c:lineChart>
      <c:dateAx>
        <c:axId val="110157824"/>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10159360"/>
        <c:crosses val="autoZero"/>
        <c:auto val="1"/>
        <c:lblOffset val="100"/>
        <c:baseTimeUnit val="days"/>
        <c:majorUnit val="5"/>
        <c:majorTimeUnit val="days"/>
        <c:minorUnit val="5"/>
        <c:minorTimeUnit val="days"/>
      </c:dateAx>
      <c:valAx>
        <c:axId val="110159360"/>
        <c:scaling>
          <c:orientation val="minMax"/>
          <c:max val="25"/>
          <c:min val="19"/>
        </c:scaling>
        <c:delete val="0"/>
        <c:axPos val="l"/>
        <c:majorGridlines>
          <c:spPr>
            <a:ln w="3175">
              <a:solidFill>
                <a:srgbClr val="000000"/>
              </a:solidFill>
              <a:prstDash val="solid"/>
            </a:ln>
          </c:spPr>
        </c:majorGridlines>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水温（℃）</a:t>
                </a:r>
              </a:p>
            </c:rich>
          </c:tx>
          <c:layout>
            <c:manualLayout>
              <c:xMode val="edge"/>
              <c:yMode val="edge"/>
              <c:x val="1.0452126903424867E-2"/>
              <c:y val="0.31500033404915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10157824"/>
        <c:crosses val="autoZero"/>
        <c:crossBetween val="between"/>
        <c:majorUnit val="2"/>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39091948968626899"/>
          <c:y val="0.52703028767561244"/>
          <c:w val="0.11528653066803204"/>
          <c:h val="0.2785607253638749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4.gif"/><Relationship Id="rId4"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1</xdr:col>
      <xdr:colOff>95250</xdr:colOff>
      <xdr:row>10</xdr:row>
      <xdr:rowOff>19050</xdr:rowOff>
    </xdr:from>
    <xdr:to>
      <xdr:col>5</xdr:col>
      <xdr:colOff>123825</xdr:colOff>
      <xdr:row>11</xdr:row>
      <xdr:rowOff>66675</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200025" y="1990725"/>
          <a:ext cx="1533525" cy="247650"/>
        </a:xfrm>
        <a:prstGeom prst="rect">
          <a:avLst/>
        </a:prstGeom>
        <a:noFill/>
        <a:ln w="9525">
          <a:noFill/>
          <a:miter lim="800000"/>
          <a:headEnd/>
          <a:tailEnd/>
        </a:ln>
        <a:effectLst/>
      </xdr:spPr>
      <xdr:txBody>
        <a:bodyPr vertOverflow="clip" wrap="square" lIns="0" tIns="0" rIns="0" bIns="0" anchor="t" upright="1"/>
        <a:lstStyle/>
        <a:p>
          <a:pPr algn="ctr" rtl="0">
            <a:defRPr sz="1000"/>
          </a:pPr>
          <a:r>
            <a:rPr lang="ja-JP" altLang="en-US" sz="900" b="0" i="0" u="none" strike="noStrike" baseline="0">
              <a:solidFill>
                <a:srgbClr val="000000"/>
              </a:solidFill>
              <a:latin typeface="ＭＳ ゴシック"/>
              <a:ea typeface="ＭＳ ゴシック"/>
            </a:rPr>
            <a:t>調査指導船「たくなん」</a:t>
          </a:r>
          <a:endParaRPr lang="ja-JP" altLang="en-US" sz="1800" b="0" i="0" u="none" strike="noStrike" baseline="0">
            <a:solidFill>
              <a:srgbClr val="000000"/>
            </a:solidFill>
            <a:latin typeface="ＭＳ Ｐゴシック"/>
            <a:ea typeface="ＭＳ Ｐゴシック"/>
          </a:endParaRPr>
        </a:p>
        <a:p>
          <a:pPr algn="ctr"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66675</xdr:colOff>
      <xdr:row>4</xdr:row>
      <xdr:rowOff>28575</xdr:rowOff>
    </xdr:from>
    <xdr:to>
      <xdr:col>5</xdr:col>
      <xdr:colOff>190500</xdr:colOff>
      <xdr:row>9</xdr:row>
      <xdr:rowOff>152400</xdr:rowOff>
    </xdr:to>
    <xdr:pic>
      <xdr:nvPicPr>
        <xdr:cNvPr id="2054" name="Picture 6" descr="Takunan2">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800100"/>
          <a:ext cx="1628775" cy="1123950"/>
        </a:xfrm>
        <a:prstGeom prst="rect">
          <a:avLst/>
        </a:prstGeom>
        <a:noFill/>
        <a:ln w="9525">
          <a:noFill/>
          <a:miter lim="800000"/>
          <a:headEnd/>
          <a:tailEnd/>
        </a:ln>
      </xdr:spPr>
    </xdr:pic>
    <xdr:clientData/>
  </xdr:twoCellAnchor>
  <xdr:twoCellAnchor>
    <xdr:from>
      <xdr:col>0</xdr:col>
      <xdr:colOff>76200</xdr:colOff>
      <xdr:row>56</xdr:row>
      <xdr:rowOff>0</xdr:rowOff>
    </xdr:from>
    <xdr:to>
      <xdr:col>21</xdr:col>
      <xdr:colOff>190501</xdr:colOff>
      <xdr:row>69</xdr:row>
      <xdr:rowOff>19050</xdr:rowOff>
    </xdr:to>
    <xdr:graphicFrame macro="">
      <xdr:nvGraphicFramePr>
        <xdr:cNvPr id="2058" name="Chart 10">
          <a:extLst>
            <a:ext uri="{FF2B5EF4-FFF2-40B4-BE49-F238E27FC236}">
              <a16:creationId xmlns:a16="http://schemas.microsoft.com/office/drawing/2014/main" id="{00000000-0008-0000-01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419100</xdr:colOff>
      <xdr:row>7</xdr:row>
      <xdr:rowOff>28575</xdr:rowOff>
    </xdr:from>
    <xdr:to>
      <xdr:col>22</xdr:col>
      <xdr:colOff>66675</xdr:colOff>
      <xdr:row>8</xdr:row>
      <xdr:rowOff>114300</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4257675" y="1400175"/>
          <a:ext cx="3962400"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14</xdr:col>
      <xdr:colOff>139562</xdr:colOff>
      <xdr:row>9</xdr:row>
      <xdr:rowOff>16565</xdr:rowOff>
    </xdr:from>
    <xdr:to>
      <xdr:col>21</xdr:col>
      <xdr:colOff>496957</xdr:colOff>
      <xdr:row>11</xdr:row>
      <xdr:rowOff>95250</xdr:rowOff>
    </xdr:to>
    <xdr:sp macro="" textlink="">
      <xdr:nvSpPr>
        <xdr:cNvPr id="2061" name="Text Box 13">
          <a:extLst>
            <a:ext uri="{FF2B5EF4-FFF2-40B4-BE49-F238E27FC236}">
              <a16:creationId xmlns:a16="http://schemas.microsoft.com/office/drawing/2014/main" id="{00000000-0008-0000-0100-00000D080000}"/>
            </a:ext>
          </a:extLst>
        </xdr:cNvPr>
        <xdr:cNvSpPr txBox="1">
          <a:spLocks noChangeArrowheads="1"/>
        </xdr:cNvSpPr>
      </xdr:nvSpPr>
      <xdr:spPr bwMode="auto">
        <a:xfrm>
          <a:off x="5291345" y="1772478"/>
          <a:ext cx="2709655" cy="4762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defRPr sz="1000"/>
          </a:pP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1</xdr:col>
      <xdr:colOff>211856</xdr:colOff>
      <xdr:row>27</xdr:row>
      <xdr:rowOff>171451</xdr:rowOff>
    </xdr:from>
    <xdr:to>
      <xdr:col>11</xdr:col>
      <xdr:colOff>53976</xdr:colOff>
      <xdr:row>39</xdr:row>
      <xdr:rowOff>117476</xdr:rowOff>
    </xdr:to>
    <xdr:pic>
      <xdr:nvPicPr>
        <xdr:cNvPr id="2062" name="Picture 14">
          <a:extLst>
            <a:ext uri="{FF2B5EF4-FFF2-40B4-BE49-F238E27FC236}">
              <a16:creationId xmlns:a16="http://schemas.microsoft.com/office/drawing/2014/main" id="{00000000-0008-0000-0100-00000E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12709" y="5202892"/>
          <a:ext cx="3607296" cy="2467349"/>
        </a:xfrm>
        <a:prstGeom prst="rect">
          <a:avLst/>
        </a:prstGeom>
        <a:noFill/>
        <a:ln w="9525">
          <a:noFill/>
          <a:miter lim="800000"/>
          <a:headEnd/>
          <a:tailEnd/>
        </a:ln>
      </xdr:spPr>
    </xdr:pic>
    <xdr:clientData/>
  </xdr:twoCellAnchor>
  <xdr:twoCellAnchor>
    <xdr:from>
      <xdr:col>13</xdr:col>
      <xdr:colOff>105152</xdr:colOff>
      <xdr:row>56</xdr:row>
      <xdr:rowOff>153132</xdr:rowOff>
    </xdr:from>
    <xdr:to>
      <xdr:col>17</xdr:col>
      <xdr:colOff>114871</xdr:colOff>
      <xdr:row>59</xdr:row>
      <xdr:rowOff>171250</xdr:rowOff>
    </xdr:to>
    <xdr:grpSp>
      <xdr:nvGrpSpPr>
        <xdr:cNvPr id="2063" name="Group 15">
          <a:extLst>
            <a:ext uri="{FF2B5EF4-FFF2-40B4-BE49-F238E27FC236}">
              <a16:creationId xmlns:a16="http://schemas.microsoft.com/office/drawing/2014/main" id="{00000000-0008-0000-0100-00000F080000}"/>
            </a:ext>
          </a:extLst>
        </xdr:cNvPr>
        <xdr:cNvGrpSpPr>
          <a:grpSpLocks/>
        </xdr:cNvGrpSpPr>
      </xdr:nvGrpSpPr>
      <xdr:grpSpPr bwMode="auto">
        <a:xfrm>
          <a:off x="4721976" y="11515897"/>
          <a:ext cx="1511307" cy="623235"/>
          <a:chOff x="7161" y="13112"/>
          <a:chExt cx="2276" cy="827"/>
        </a:xfrm>
      </xdr:grpSpPr>
      <xdr:sp macro="" textlink="">
        <xdr:nvSpPr>
          <xdr:cNvPr id="2064" name="Rectangle 16">
            <a:extLst>
              <a:ext uri="{FF2B5EF4-FFF2-40B4-BE49-F238E27FC236}">
                <a16:creationId xmlns:a16="http://schemas.microsoft.com/office/drawing/2014/main" id="{00000000-0008-0000-0100-000010080000}"/>
              </a:ext>
            </a:extLst>
          </xdr:cNvPr>
          <xdr:cNvSpPr>
            <a:spLocks noChangeArrowheads="1"/>
          </xdr:cNvSpPr>
        </xdr:nvSpPr>
        <xdr:spPr bwMode="auto">
          <a:xfrm>
            <a:off x="7189" y="13112"/>
            <a:ext cx="2248" cy="827"/>
          </a:xfrm>
          <a:prstGeom prst="rect">
            <a:avLst/>
          </a:prstGeom>
          <a:solidFill>
            <a:srgbClr val="FFFF99"/>
          </a:solidFill>
          <a:ln w="9525">
            <a:solidFill>
              <a:srgbClr val="000000"/>
            </a:solidFill>
            <a:miter lim="800000"/>
            <a:headEnd/>
            <a:tailEnd/>
          </a:ln>
          <a:effectLst/>
        </xdr:spPr>
      </xdr:sp>
      <xdr:sp macro="" textlink="">
        <xdr:nvSpPr>
          <xdr:cNvPr id="2065" name="Text Box 17">
            <a:extLst>
              <a:ext uri="{FF2B5EF4-FFF2-40B4-BE49-F238E27FC236}">
                <a16:creationId xmlns:a16="http://schemas.microsoft.com/office/drawing/2014/main" id="{00000000-0008-0000-0100-000011080000}"/>
              </a:ext>
            </a:extLst>
          </xdr:cNvPr>
          <xdr:cNvSpPr txBox="1">
            <a:spLocks noChangeArrowheads="1"/>
          </xdr:cNvSpPr>
        </xdr:nvSpPr>
        <xdr:spPr bwMode="auto">
          <a:xfrm>
            <a:off x="7161" y="13162"/>
            <a:ext cx="2261" cy="725"/>
          </a:xfrm>
          <a:prstGeom prst="rect">
            <a:avLst/>
          </a:prstGeom>
          <a:noFill/>
          <a:ln w="9525">
            <a:noFill/>
            <a:miter lim="800000"/>
            <a:headEnd/>
            <a:tailEnd/>
          </a:ln>
          <a:effectLst/>
        </xdr:spPr>
        <xdr:txBody>
          <a:bodyPr vertOverflow="clip" wrap="square" lIns="72000" tIns="72000" rIns="0" bIns="0" anchor="t" upright="1"/>
          <a:lstStyle/>
          <a:p>
            <a:pPr algn="l" rtl="0">
              <a:defRPr sz="1000"/>
            </a:pPr>
            <a:r>
              <a:rPr lang="ja-JP" altLang="en-US" sz="1100" b="0" i="0" u="none" strike="noStrike" baseline="0">
                <a:solidFill>
                  <a:srgbClr val="000000"/>
                </a:solidFill>
                <a:latin typeface="ＭＳ ゴシック"/>
                <a:ea typeface="ＭＳ ゴシック"/>
              </a:rPr>
              <a:t>   月平均水温 </a:t>
            </a:r>
          </a:p>
          <a:p>
            <a:pPr algn="l" rtl="0">
              <a:defRPr sz="1000"/>
            </a:pPr>
            <a:r>
              <a:rPr lang="ja-JP" altLang="en-US" sz="1100" b="0" i="0" u="none" strike="noStrike" baseline="0">
                <a:solidFill>
                  <a:srgbClr val="000000"/>
                </a:solidFill>
                <a:latin typeface="ＭＳ ゴシック"/>
                <a:ea typeface="ＭＳ ゴシック"/>
              </a:rPr>
              <a:t>  八丈島 </a:t>
            </a:r>
            <a:r>
              <a:rPr lang="en-US" altLang="ja-JP" sz="1100" b="0" i="0" u="none" strike="noStrike" baseline="0">
                <a:solidFill>
                  <a:srgbClr val="000000"/>
                </a:solidFill>
                <a:latin typeface="ＭＳ ゴシック"/>
                <a:ea typeface="ＭＳ ゴシック"/>
              </a:rPr>
              <a:t>11</a:t>
            </a:r>
            <a:r>
              <a:rPr lang="ja-JP" altLang="en-US" sz="1100" b="0" i="0" u="none" strike="noStrike" baseline="0">
                <a:solidFill>
                  <a:srgbClr val="000000"/>
                </a:solidFill>
                <a:latin typeface="ＭＳ ゴシック"/>
                <a:ea typeface="ＭＳ ゴシック"/>
              </a:rPr>
              <a:t>月 </a:t>
            </a:r>
            <a:r>
              <a:rPr lang="en-US" altLang="ja-JP" sz="1100" b="0" i="0" u="none" strike="noStrike" baseline="0">
                <a:solidFill>
                  <a:srgbClr val="000000"/>
                </a:solidFill>
                <a:latin typeface="ＭＳ ゴシック"/>
                <a:ea typeface="ＭＳ ゴシック"/>
              </a:rPr>
              <a:t>21.9℃</a:t>
            </a:r>
          </a:p>
        </xdr:txBody>
      </xdr:sp>
    </xdr:grpSp>
    <xdr:clientData/>
  </xdr:twoCellAnchor>
  <xdr:twoCellAnchor>
    <xdr:from>
      <xdr:col>5</xdr:col>
      <xdr:colOff>361950</xdr:colOff>
      <xdr:row>1</xdr:row>
      <xdr:rowOff>209550</xdr:rowOff>
    </xdr:from>
    <xdr:to>
      <xdr:col>20</xdr:col>
      <xdr:colOff>76200</xdr:colOff>
      <xdr:row>6</xdr:row>
      <xdr:rowOff>190500</xdr:rowOff>
    </xdr:to>
    <xdr:sp macro="" textlink="">
      <xdr:nvSpPr>
        <xdr:cNvPr id="2071" name="Text Box 23">
          <a:extLst>
            <a:ext uri="{FF2B5EF4-FFF2-40B4-BE49-F238E27FC236}">
              <a16:creationId xmlns:a16="http://schemas.microsoft.com/office/drawing/2014/main" id="{00000000-0008-0000-0100-000017080000}"/>
            </a:ext>
          </a:extLst>
        </xdr:cNvPr>
        <xdr:cNvSpPr txBox="1">
          <a:spLocks noChangeArrowheads="1"/>
        </xdr:cNvSpPr>
      </xdr:nvSpPr>
      <xdr:spPr bwMode="auto">
        <a:xfrm>
          <a:off x="1974850" y="323850"/>
          <a:ext cx="5467350" cy="103505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ja-JP" altLang="en-US" sz="3600" b="1" i="0" u="none" strike="noStrike" baseline="0">
              <a:solidFill>
                <a:srgbClr val="000000"/>
              </a:solidFill>
              <a:latin typeface="HG正楷書体-PRO"/>
              <a:ea typeface="HG正楷書体-PRO"/>
            </a:rPr>
            <a:t>八丈海洋観測報告</a:t>
          </a:r>
          <a:endParaRPr lang="ja-JP" altLang="en-US" sz="3600" b="1" i="0" u="none" strike="noStrike" baseline="0">
            <a:solidFill>
              <a:srgbClr val="000000"/>
            </a:solidFill>
            <a:latin typeface="HGP創英角ｺﾞｼｯｸUB"/>
            <a:ea typeface="HGP創英角ｺﾞｼｯｸUB"/>
          </a:endParaRPr>
        </a:p>
        <a:p>
          <a:pPr algn="l" rtl="0">
            <a:defRPr sz="1000"/>
          </a:pPr>
          <a:endParaRPr lang="ja-JP" altLang="en-US" sz="3600" b="1" i="0" u="none" strike="noStrike" baseline="0">
            <a:solidFill>
              <a:srgbClr val="000000"/>
            </a:solidFill>
            <a:latin typeface="HGP創英角ｺﾞｼｯｸUB"/>
            <a:ea typeface="HGP創英角ｺﾞｼｯｸUB"/>
          </a:endParaRPr>
        </a:p>
      </xdr:txBody>
    </xdr:sp>
    <xdr:clientData/>
  </xdr:twoCellAnchor>
  <xdr:twoCellAnchor editAs="oneCell">
    <xdr:from>
      <xdr:col>16</xdr:col>
      <xdr:colOff>25786</xdr:colOff>
      <xdr:row>26</xdr:row>
      <xdr:rowOff>24654</xdr:rowOff>
    </xdr:from>
    <xdr:to>
      <xdr:col>21</xdr:col>
      <xdr:colOff>445125</xdr:colOff>
      <xdr:row>39</xdr:row>
      <xdr:rowOff>112059</xdr:rowOff>
    </xdr:to>
    <xdr:pic>
      <xdr:nvPicPr>
        <xdr:cNvPr id="3" name="図 2">
          <a:extLst>
            <a:ext uri="{FF2B5EF4-FFF2-40B4-BE49-F238E27FC236}">
              <a16:creationId xmlns:a16="http://schemas.microsoft.com/office/drawing/2014/main" id="{F4FF9A1A-93E1-4B1C-9F32-24F508F147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5998521" y="5056095"/>
          <a:ext cx="2066604" cy="2810435"/>
        </a:xfrm>
        <a:prstGeom prst="rect">
          <a:avLst/>
        </a:prstGeom>
      </xdr:spPr>
    </xdr:pic>
    <xdr:clientData/>
  </xdr:twoCellAnchor>
  <xdr:twoCellAnchor editAs="oneCell">
    <xdr:from>
      <xdr:col>10</xdr:col>
      <xdr:colOff>137282</xdr:colOff>
      <xdr:row>26</xdr:row>
      <xdr:rowOff>17980</xdr:rowOff>
    </xdr:from>
    <xdr:to>
      <xdr:col>15</xdr:col>
      <xdr:colOff>526676</xdr:colOff>
      <xdr:row>39</xdr:row>
      <xdr:rowOff>74519</xdr:rowOff>
    </xdr:to>
    <xdr:pic>
      <xdr:nvPicPr>
        <xdr:cNvPr id="6" name="図 5">
          <a:extLst>
            <a:ext uri="{FF2B5EF4-FFF2-40B4-BE49-F238E27FC236}">
              <a16:creationId xmlns:a16="http://schemas.microsoft.com/office/drawing/2014/main" id="{ABB979AF-3AE0-4855-A3D4-9AE22185972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857635" y="5049421"/>
          <a:ext cx="2036659" cy="27795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B1:CS20"/>
  <sheetViews>
    <sheetView workbookViewId="0">
      <pane xSplit="3" ySplit="1" topLeftCell="D2" activePane="bottomRight" state="frozen"/>
      <selection pane="topRight" activeCell="D1" sqref="D1"/>
      <selection pane="bottomLeft" activeCell="A2" sqref="A2"/>
      <selection pane="bottomRight" activeCell="E18" sqref="E18"/>
    </sheetView>
  </sheetViews>
  <sheetFormatPr defaultRowHeight="15.75"/>
  <cols>
    <col min="1" max="1" width="2.875" customWidth="1"/>
    <col min="2" max="2" width="3.375" customWidth="1"/>
    <col min="4" max="4" width="9.75" style="6" bestFit="1" customWidth="1"/>
    <col min="5" max="8" width="10.875" style="6" bestFit="1" customWidth="1"/>
    <col min="9" max="9" width="2.625" style="6" customWidth="1"/>
    <col min="10" max="14" width="10.875" style="6" bestFit="1" customWidth="1"/>
    <col min="15" max="15" width="2.625" style="6" customWidth="1"/>
    <col min="16" max="20" width="9.75" style="6" bestFit="1" customWidth="1"/>
    <col min="21" max="21" width="2.625" style="6" customWidth="1"/>
    <col min="22" max="97" width="9" style="6"/>
  </cols>
  <sheetData>
    <row r="1" spans="2:40" ht="24.95" customHeight="1">
      <c r="D1" s="225" t="s">
        <v>27</v>
      </c>
      <c r="E1" s="225"/>
      <c r="F1" s="225"/>
      <c r="G1" s="225"/>
      <c r="H1" s="225"/>
      <c r="J1" s="225" t="s">
        <v>28</v>
      </c>
      <c r="K1" s="225"/>
      <c r="L1" s="225"/>
      <c r="M1" s="225"/>
      <c r="N1" s="225"/>
      <c r="P1" s="225" t="s">
        <v>29</v>
      </c>
      <c r="Q1" s="225"/>
      <c r="R1" s="225"/>
      <c r="S1" s="225"/>
      <c r="T1" s="225"/>
      <c r="V1" s="226" t="s">
        <v>30</v>
      </c>
      <c r="W1" s="226"/>
      <c r="X1" s="226"/>
      <c r="Y1" s="226"/>
      <c r="Z1" s="226"/>
      <c r="AA1" s="226"/>
      <c r="AB1" s="226"/>
      <c r="AC1" s="226"/>
      <c r="AD1" s="226"/>
      <c r="AE1" s="226"/>
      <c r="AF1" s="226"/>
      <c r="AG1" s="226"/>
      <c r="AH1" s="226"/>
    </row>
    <row r="2" spans="2:40" ht="24.95" customHeight="1">
      <c r="B2" s="230" t="s">
        <v>43</v>
      </c>
      <c r="C2" s="231"/>
      <c r="D2" s="22">
        <v>43775</v>
      </c>
      <c r="E2" s="22">
        <v>43775</v>
      </c>
      <c r="F2" s="22">
        <v>43775</v>
      </c>
      <c r="G2" s="22">
        <v>43775</v>
      </c>
      <c r="H2" s="22">
        <v>43775</v>
      </c>
      <c r="I2" s="23"/>
      <c r="J2" s="22">
        <v>43770</v>
      </c>
      <c r="K2" s="22">
        <v>43770</v>
      </c>
      <c r="L2" s="22">
        <v>43770</v>
      </c>
      <c r="M2" s="22" t="s">
        <v>110</v>
      </c>
      <c r="N2" s="22" t="s">
        <v>110</v>
      </c>
      <c r="O2" s="23"/>
      <c r="P2" s="22"/>
      <c r="Q2" s="22"/>
      <c r="R2" s="22"/>
      <c r="S2" s="22"/>
      <c r="T2" s="22"/>
      <c r="U2" s="24"/>
      <c r="V2" s="22"/>
      <c r="W2" s="22"/>
      <c r="X2" s="22"/>
      <c r="Y2" s="22"/>
      <c r="Z2" s="22"/>
      <c r="AA2" s="22"/>
      <c r="AB2" s="22"/>
      <c r="AC2" s="22"/>
      <c r="AD2" s="22"/>
      <c r="AE2" s="22"/>
      <c r="AF2" s="22"/>
      <c r="AG2" s="22"/>
      <c r="AH2" s="22"/>
      <c r="AI2" s="22"/>
      <c r="AJ2" s="22"/>
      <c r="AK2" s="22"/>
      <c r="AL2" s="22"/>
      <c r="AM2" s="22"/>
      <c r="AN2" s="22"/>
    </row>
    <row r="3" spans="2:40" ht="24.95" customHeight="1">
      <c r="B3" s="230" t="s">
        <v>75</v>
      </c>
      <c r="C3" s="231"/>
      <c r="D3" s="10">
        <v>31</v>
      </c>
      <c r="E3" s="10">
        <v>32</v>
      </c>
      <c r="F3" s="10">
        <v>33</v>
      </c>
      <c r="G3" s="10">
        <v>34</v>
      </c>
      <c r="H3" s="10">
        <v>35</v>
      </c>
      <c r="I3" s="9"/>
      <c r="J3" s="10">
        <v>36</v>
      </c>
      <c r="K3" s="10">
        <v>37</v>
      </c>
      <c r="L3" s="10">
        <v>38</v>
      </c>
      <c r="M3" s="10">
        <v>39</v>
      </c>
      <c r="N3" s="10">
        <v>40</v>
      </c>
      <c r="O3" s="9"/>
      <c r="P3" s="10">
        <v>46</v>
      </c>
      <c r="Q3" s="10">
        <v>56</v>
      </c>
      <c r="R3" s="10">
        <v>66</v>
      </c>
      <c r="S3" s="10">
        <v>76</v>
      </c>
      <c r="T3" s="10">
        <v>75</v>
      </c>
      <c r="U3" s="15"/>
      <c r="V3" s="10">
        <v>42</v>
      </c>
      <c r="W3" s="10">
        <v>44</v>
      </c>
      <c r="X3" s="10">
        <v>45</v>
      </c>
      <c r="Y3" s="10">
        <v>47</v>
      </c>
      <c r="Z3" s="10">
        <v>49</v>
      </c>
      <c r="AA3" s="10">
        <v>53</v>
      </c>
      <c r="AB3" s="10">
        <v>54</v>
      </c>
      <c r="AC3" s="10">
        <v>58</v>
      </c>
      <c r="AD3" s="10">
        <v>64</v>
      </c>
      <c r="AE3" s="10"/>
      <c r="AF3" s="10"/>
      <c r="AG3" s="10"/>
      <c r="AH3" s="10"/>
      <c r="AI3" s="10"/>
      <c r="AJ3" s="10"/>
      <c r="AK3" s="10"/>
      <c r="AL3" s="10"/>
      <c r="AM3" s="10"/>
      <c r="AN3" s="10"/>
    </row>
    <row r="4" spans="2:40" ht="24.95" customHeight="1">
      <c r="B4" s="230" t="s">
        <v>21</v>
      </c>
      <c r="C4" s="231"/>
      <c r="D4" s="25">
        <v>0.4513888888888889</v>
      </c>
      <c r="E4" s="25">
        <v>0.40972222222222227</v>
      </c>
      <c r="F4" s="25">
        <v>0.36458333333333331</v>
      </c>
      <c r="G4" s="25">
        <v>0.3125</v>
      </c>
      <c r="H4" s="25">
        <v>0.26041666666666669</v>
      </c>
      <c r="I4" s="26"/>
      <c r="J4" s="25">
        <v>0.38194444444444442</v>
      </c>
      <c r="K4" s="25">
        <v>0.43055555555555558</v>
      </c>
      <c r="L4" s="25">
        <v>0.4826388888888889</v>
      </c>
      <c r="M4" s="25"/>
      <c r="N4" s="25"/>
      <c r="O4" s="26"/>
      <c r="P4" s="25"/>
      <c r="Q4" s="25"/>
      <c r="R4" s="25"/>
      <c r="S4" s="25"/>
      <c r="T4" s="25"/>
      <c r="U4" s="27"/>
      <c r="V4" s="25"/>
      <c r="W4" s="25"/>
      <c r="X4" s="25"/>
      <c r="Y4" s="25"/>
      <c r="Z4" s="25"/>
      <c r="AA4" s="25"/>
      <c r="AB4" s="25"/>
      <c r="AC4" s="25"/>
      <c r="AD4" s="25"/>
      <c r="AE4" s="25"/>
      <c r="AF4" s="25"/>
      <c r="AG4" s="25"/>
      <c r="AH4" s="25"/>
      <c r="AI4" s="25"/>
      <c r="AJ4" s="25"/>
      <c r="AK4" s="25"/>
      <c r="AL4" s="25"/>
      <c r="AM4" s="25"/>
      <c r="AN4" s="25"/>
    </row>
    <row r="5" spans="2:40" ht="24.95" customHeight="1">
      <c r="B5" s="227" t="s">
        <v>22</v>
      </c>
      <c r="C5" s="7">
        <v>0</v>
      </c>
      <c r="D5" s="10">
        <v>25.65</v>
      </c>
      <c r="E5" s="10">
        <v>24.88</v>
      </c>
      <c r="F5" s="10">
        <v>25.44</v>
      </c>
      <c r="G5" s="10">
        <v>24.83</v>
      </c>
      <c r="H5" s="10">
        <v>24.23</v>
      </c>
      <c r="I5" s="9"/>
      <c r="J5" s="10">
        <v>25.2</v>
      </c>
      <c r="K5" s="10">
        <v>25.17</v>
      </c>
      <c r="L5" s="10">
        <v>25.21</v>
      </c>
      <c r="M5" s="10" t="s">
        <v>110</v>
      </c>
      <c r="N5" s="179" t="s">
        <v>110</v>
      </c>
      <c r="O5" s="9"/>
      <c r="P5" s="10"/>
      <c r="Q5" s="10"/>
      <c r="R5" s="10"/>
      <c r="S5" s="10"/>
      <c r="T5" s="10"/>
      <c r="U5" s="15"/>
      <c r="V5" s="10"/>
      <c r="W5" s="10"/>
      <c r="X5" s="10"/>
      <c r="Y5" s="10"/>
      <c r="Z5" s="10"/>
      <c r="AA5" s="10"/>
      <c r="AB5" s="10"/>
      <c r="AC5" s="10"/>
      <c r="AD5" s="10"/>
      <c r="AE5" s="10"/>
      <c r="AF5" s="10"/>
      <c r="AG5" s="10"/>
      <c r="AH5" s="10"/>
      <c r="AI5" s="10"/>
      <c r="AJ5" s="10"/>
      <c r="AK5" s="10"/>
      <c r="AL5" s="10"/>
      <c r="AM5" s="10"/>
      <c r="AN5" s="10"/>
    </row>
    <row r="6" spans="2:40" ht="24.95" customHeight="1">
      <c r="B6" s="227"/>
      <c r="C6" s="7">
        <v>10</v>
      </c>
      <c r="D6" s="10">
        <v>25.65</v>
      </c>
      <c r="E6" s="10">
        <v>24.87</v>
      </c>
      <c r="F6" s="10">
        <v>25.43</v>
      </c>
      <c r="G6" s="10">
        <v>24.84</v>
      </c>
      <c r="H6" s="10">
        <v>23.78</v>
      </c>
      <c r="I6" s="9"/>
      <c r="J6" s="10">
        <v>25.2</v>
      </c>
      <c r="K6" s="10">
        <v>25.17</v>
      </c>
      <c r="L6" s="10">
        <v>25.21</v>
      </c>
      <c r="M6" s="179" t="s">
        <v>110</v>
      </c>
      <c r="N6" s="179" t="s">
        <v>110</v>
      </c>
      <c r="O6" s="9"/>
      <c r="P6" s="10"/>
      <c r="Q6" s="10"/>
      <c r="R6" s="10"/>
      <c r="S6" s="10"/>
      <c r="T6" s="10"/>
      <c r="U6" s="15"/>
      <c r="V6" s="10"/>
      <c r="W6" s="10"/>
      <c r="X6" s="10"/>
      <c r="Y6" s="10"/>
      <c r="Z6" s="10"/>
      <c r="AA6" s="10"/>
      <c r="AB6" s="10"/>
      <c r="AC6" s="10"/>
      <c r="AD6" s="10"/>
      <c r="AE6" s="10"/>
      <c r="AF6" s="10"/>
      <c r="AG6" s="10"/>
      <c r="AH6" s="10"/>
      <c r="AI6" s="10"/>
      <c r="AJ6" s="10"/>
      <c r="AK6" s="10"/>
      <c r="AL6" s="10"/>
      <c r="AM6" s="10"/>
      <c r="AN6" s="10"/>
    </row>
    <row r="7" spans="2:40" ht="24.95" customHeight="1">
      <c r="B7" s="227"/>
      <c r="C7" s="7">
        <v>20</v>
      </c>
      <c r="D7" s="10">
        <v>25.65</v>
      </c>
      <c r="E7" s="10">
        <v>24.86</v>
      </c>
      <c r="F7" s="10">
        <v>25.42</v>
      </c>
      <c r="G7" s="10">
        <v>24.84</v>
      </c>
      <c r="H7" s="10">
        <v>23.37</v>
      </c>
      <c r="I7" s="9"/>
      <c r="J7" s="10">
        <v>25.2</v>
      </c>
      <c r="K7" s="10">
        <v>25.17</v>
      </c>
      <c r="L7" s="10">
        <v>25.21</v>
      </c>
      <c r="M7" s="179" t="s">
        <v>110</v>
      </c>
      <c r="N7" s="179" t="s">
        <v>110</v>
      </c>
      <c r="O7" s="9"/>
      <c r="P7" s="10"/>
      <c r="Q7" s="10"/>
      <c r="R7" s="10"/>
      <c r="S7" s="10"/>
      <c r="T7" s="10"/>
      <c r="U7" s="15"/>
      <c r="V7" s="10"/>
      <c r="W7" s="10"/>
      <c r="X7" s="10"/>
      <c r="Y7" s="10"/>
      <c r="Z7" s="10"/>
      <c r="AA7" s="10"/>
      <c r="AB7" s="10"/>
      <c r="AC7" s="10"/>
      <c r="AD7" s="10"/>
      <c r="AE7" s="10"/>
      <c r="AF7" s="10"/>
      <c r="AG7" s="10"/>
      <c r="AH7" s="10"/>
      <c r="AI7" s="10"/>
      <c r="AJ7" s="10"/>
      <c r="AK7" s="10"/>
      <c r="AL7" s="10"/>
      <c r="AM7" s="10"/>
      <c r="AN7" s="10"/>
    </row>
    <row r="8" spans="2:40" ht="24.95" customHeight="1">
      <c r="B8" s="227"/>
      <c r="C8" s="7">
        <v>30</v>
      </c>
      <c r="D8" s="10">
        <v>25.64</v>
      </c>
      <c r="E8" s="10">
        <v>24.86</v>
      </c>
      <c r="F8" s="10">
        <v>25.36</v>
      </c>
      <c r="G8" s="10">
        <v>24.84</v>
      </c>
      <c r="H8" s="10">
        <v>23.37</v>
      </c>
      <c r="I8" s="9"/>
      <c r="J8" s="10">
        <v>25.2</v>
      </c>
      <c r="K8" s="10">
        <v>25.16</v>
      </c>
      <c r="L8" s="10">
        <v>25.21</v>
      </c>
      <c r="M8" s="179" t="s">
        <v>110</v>
      </c>
      <c r="N8" s="179" t="s">
        <v>110</v>
      </c>
      <c r="O8" s="9"/>
      <c r="P8" s="10"/>
      <c r="Q8" s="10"/>
      <c r="R8" s="10"/>
      <c r="S8" s="10"/>
      <c r="T8" s="10"/>
      <c r="U8" s="15"/>
      <c r="V8" s="10"/>
      <c r="W8" s="10"/>
      <c r="X8" s="10"/>
      <c r="Y8" s="10"/>
      <c r="Z8" s="10"/>
      <c r="AA8" s="10"/>
      <c r="AB8" s="10"/>
      <c r="AC8" s="10"/>
      <c r="AD8" s="10"/>
      <c r="AE8" s="10"/>
      <c r="AF8" s="10"/>
      <c r="AG8" s="10"/>
      <c r="AH8" s="10"/>
      <c r="AI8" s="10"/>
      <c r="AJ8" s="10"/>
      <c r="AK8" s="10"/>
      <c r="AL8" s="10"/>
      <c r="AM8" s="10"/>
      <c r="AN8" s="10"/>
    </row>
    <row r="9" spans="2:40" ht="24.95" customHeight="1">
      <c r="B9" s="227"/>
      <c r="C9" s="7">
        <v>50</v>
      </c>
      <c r="D9" s="10">
        <v>25.64</v>
      </c>
      <c r="E9" s="10">
        <v>24.86</v>
      </c>
      <c r="F9" s="10">
        <v>25.4</v>
      </c>
      <c r="G9" s="10">
        <v>24.65</v>
      </c>
      <c r="H9" s="10">
        <v>23.24</v>
      </c>
      <c r="I9" s="9"/>
      <c r="J9" s="10">
        <v>25.13</v>
      </c>
      <c r="K9" s="10">
        <v>25.08</v>
      </c>
      <c r="L9" s="10">
        <v>25.21</v>
      </c>
      <c r="M9" s="179" t="s">
        <v>110</v>
      </c>
      <c r="N9" s="179" t="s">
        <v>110</v>
      </c>
      <c r="O9" s="9"/>
      <c r="P9" s="10"/>
      <c r="Q9" s="10"/>
      <c r="R9" s="10"/>
      <c r="S9" s="10"/>
      <c r="T9" s="10"/>
      <c r="U9" s="15"/>
      <c r="V9" s="10"/>
      <c r="W9" s="10"/>
      <c r="X9" s="10"/>
      <c r="Y9" s="10"/>
      <c r="Z9" s="10"/>
      <c r="AA9" s="10"/>
      <c r="AB9" s="10"/>
      <c r="AC9" s="10"/>
      <c r="AD9" s="10"/>
      <c r="AE9" s="10"/>
      <c r="AF9" s="10"/>
      <c r="AG9" s="10"/>
      <c r="AH9" s="10"/>
      <c r="AI9" s="10"/>
      <c r="AJ9" s="10"/>
      <c r="AK9" s="10"/>
      <c r="AL9" s="10"/>
      <c r="AM9" s="10"/>
      <c r="AN9" s="10"/>
    </row>
    <row r="10" spans="2:40" ht="24.95" customHeight="1">
      <c r="B10" s="227"/>
      <c r="C10" s="7">
        <v>75</v>
      </c>
      <c r="D10" s="10">
        <v>25.37</v>
      </c>
      <c r="E10" s="10">
        <v>23.78</v>
      </c>
      <c r="F10" s="10">
        <v>21.96</v>
      </c>
      <c r="G10" s="10">
        <v>22.63</v>
      </c>
      <c r="H10" s="10">
        <v>22.94</v>
      </c>
      <c r="I10" s="9"/>
      <c r="J10" s="10">
        <v>24.54</v>
      </c>
      <c r="K10" s="10">
        <v>25.07</v>
      </c>
      <c r="L10" s="10">
        <v>25.18</v>
      </c>
      <c r="M10" s="179" t="s">
        <v>110</v>
      </c>
      <c r="N10" s="179" t="s">
        <v>110</v>
      </c>
      <c r="O10" s="9"/>
      <c r="P10" s="10"/>
      <c r="Q10" s="10"/>
      <c r="R10" s="10"/>
      <c r="S10" s="10"/>
      <c r="T10" s="10"/>
      <c r="U10" s="15"/>
      <c r="V10" s="10"/>
      <c r="W10" s="10"/>
      <c r="X10" s="10"/>
      <c r="Y10" s="10"/>
      <c r="Z10" s="10"/>
      <c r="AA10" s="10"/>
      <c r="AB10" s="10"/>
      <c r="AC10" s="10"/>
      <c r="AD10" s="10"/>
      <c r="AE10" s="10"/>
      <c r="AF10" s="10"/>
      <c r="AG10" s="10"/>
      <c r="AH10" s="10"/>
      <c r="AI10" s="10"/>
      <c r="AJ10" s="10"/>
      <c r="AK10" s="10"/>
      <c r="AL10" s="10"/>
      <c r="AM10" s="10"/>
      <c r="AN10" s="10"/>
    </row>
    <row r="11" spans="2:40" ht="24.95" customHeight="1">
      <c r="B11" s="227"/>
      <c r="C11" s="7">
        <v>100</v>
      </c>
      <c r="D11" s="10">
        <v>22.07</v>
      </c>
      <c r="E11" s="10">
        <v>21.07</v>
      </c>
      <c r="F11" s="10">
        <v>20.7</v>
      </c>
      <c r="G11" s="10">
        <v>20.75</v>
      </c>
      <c r="H11" s="10">
        <v>20.98</v>
      </c>
      <c r="I11" s="9"/>
      <c r="J11" s="10">
        <v>22.69</v>
      </c>
      <c r="K11" s="10">
        <v>22.52</v>
      </c>
      <c r="L11" s="10">
        <v>23.85</v>
      </c>
      <c r="M11" s="179" t="s">
        <v>110</v>
      </c>
      <c r="N11" s="179" t="s">
        <v>110</v>
      </c>
      <c r="O11" s="9"/>
      <c r="P11" s="10"/>
      <c r="Q11" s="10"/>
      <c r="R11" s="10"/>
      <c r="S11" s="10"/>
      <c r="T11" s="10"/>
      <c r="U11" s="15"/>
      <c r="V11" s="10"/>
      <c r="W11" s="10"/>
      <c r="X11" s="10"/>
      <c r="Y11" s="10"/>
      <c r="Z11" s="10"/>
      <c r="AA11" s="10"/>
      <c r="AB11" s="10"/>
      <c r="AC11" s="10"/>
      <c r="AD11" s="10"/>
      <c r="AE11" s="10"/>
      <c r="AF11" s="10"/>
      <c r="AG11" s="10"/>
      <c r="AH11" s="10"/>
      <c r="AI11" s="10"/>
      <c r="AJ11" s="10"/>
      <c r="AK11" s="10"/>
      <c r="AL11" s="10"/>
      <c r="AM11" s="10"/>
      <c r="AN11" s="10"/>
    </row>
    <row r="12" spans="2:40" ht="24.95" customHeight="1">
      <c r="B12" s="227"/>
      <c r="C12" s="7">
        <v>150</v>
      </c>
      <c r="D12" s="10">
        <v>18.88</v>
      </c>
      <c r="E12" s="10">
        <v>18.34</v>
      </c>
      <c r="F12" s="10">
        <v>18.649999999999999</v>
      </c>
      <c r="G12" s="10">
        <v>18.29</v>
      </c>
      <c r="H12" s="10">
        <v>18.77</v>
      </c>
      <c r="I12" s="9"/>
      <c r="J12" s="10">
        <v>21.01</v>
      </c>
      <c r="K12" s="10">
        <v>21.39</v>
      </c>
      <c r="L12" s="10">
        <v>20.95</v>
      </c>
      <c r="M12" s="179" t="s">
        <v>110</v>
      </c>
      <c r="N12" s="179" t="s">
        <v>110</v>
      </c>
      <c r="O12" s="9"/>
      <c r="P12" s="10"/>
      <c r="Q12" s="10"/>
      <c r="R12" s="10"/>
      <c r="S12" s="10"/>
      <c r="T12" s="10"/>
      <c r="U12" s="15"/>
      <c r="V12" s="10"/>
      <c r="W12" s="10"/>
      <c r="X12" s="10"/>
      <c r="Y12" s="10"/>
      <c r="Z12" s="10"/>
      <c r="AA12" s="10"/>
      <c r="AB12" s="10"/>
      <c r="AC12" s="10"/>
      <c r="AD12" s="10"/>
      <c r="AE12" s="10"/>
      <c r="AF12" s="10"/>
      <c r="AG12" s="10"/>
      <c r="AH12" s="10"/>
      <c r="AI12" s="10"/>
      <c r="AJ12" s="10"/>
      <c r="AK12" s="10"/>
      <c r="AL12" s="10"/>
      <c r="AM12" s="10"/>
      <c r="AN12" s="10"/>
    </row>
    <row r="13" spans="2:40" ht="24.95" customHeight="1">
      <c r="B13" s="227"/>
      <c r="C13" s="7">
        <v>200</v>
      </c>
      <c r="D13" s="10">
        <v>17.03</v>
      </c>
      <c r="E13" s="10">
        <v>17.72</v>
      </c>
      <c r="F13" s="10">
        <v>18.09</v>
      </c>
      <c r="G13" s="10">
        <v>17.84</v>
      </c>
      <c r="H13" s="10">
        <v>17.989999999999998</v>
      </c>
      <c r="I13" s="9"/>
      <c r="J13" s="10">
        <v>19.350000000000001</v>
      </c>
      <c r="K13" s="10">
        <v>19.5</v>
      </c>
      <c r="L13" s="10">
        <v>19.739999999999998</v>
      </c>
      <c r="M13" s="179" t="s">
        <v>110</v>
      </c>
      <c r="N13" s="179" t="s">
        <v>110</v>
      </c>
      <c r="O13" s="9"/>
      <c r="P13" s="10"/>
      <c r="Q13" s="10"/>
      <c r="R13" s="10"/>
      <c r="S13" s="10"/>
      <c r="T13" s="10"/>
      <c r="U13" s="15"/>
      <c r="V13" s="10"/>
      <c r="W13" s="10"/>
      <c r="X13" s="10"/>
      <c r="Y13" s="10"/>
      <c r="Z13" s="10"/>
      <c r="AA13" s="10"/>
      <c r="AB13" s="10"/>
      <c r="AC13" s="10"/>
      <c r="AD13" s="10"/>
      <c r="AE13" s="10"/>
      <c r="AF13" s="10"/>
      <c r="AG13" s="10"/>
      <c r="AH13" s="10"/>
      <c r="AI13" s="10"/>
      <c r="AJ13" s="10"/>
      <c r="AK13" s="10"/>
      <c r="AL13" s="10"/>
      <c r="AM13" s="10"/>
      <c r="AN13" s="10"/>
    </row>
    <row r="14" spans="2:40" ht="24.95" customHeight="1">
      <c r="B14" s="227"/>
      <c r="C14" s="7">
        <v>300</v>
      </c>
      <c r="D14" s="10">
        <v>14.95</v>
      </c>
      <c r="E14" s="10">
        <v>16.7</v>
      </c>
      <c r="F14" s="10">
        <v>16.71</v>
      </c>
      <c r="G14" s="10">
        <v>16.47</v>
      </c>
      <c r="H14" s="10">
        <v>16.89</v>
      </c>
      <c r="I14" s="9"/>
      <c r="J14" s="10">
        <v>17.02</v>
      </c>
      <c r="K14" s="10">
        <v>17.47</v>
      </c>
      <c r="L14" s="10">
        <v>17.59</v>
      </c>
      <c r="M14" s="179" t="s">
        <v>110</v>
      </c>
      <c r="N14" s="179" t="s">
        <v>110</v>
      </c>
      <c r="O14" s="9"/>
      <c r="P14" s="10"/>
      <c r="Q14" s="10"/>
      <c r="R14" s="10"/>
      <c r="S14" s="10"/>
      <c r="T14" s="10"/>
      <c r="U14" s="15"/>
      <c r="V14" s="10"/>
      <c r="W14" s="10"/>
      <c r="X14" s="10"/>
      <c r="Y14" s="10"/>
      <c r="Z14" s="10"/>
      <c r="AA14" s="10"/>
      <c r="AB14" s="10"/>
      <c r="AC14" s="10"/>
      <c r="AD14" s="10"/>
      <c r="AE14" s="10"/>
      <c r="AF14" s="10"/>
      <c r="AG14" s="10"/>
      <c r="AH14" s="10"/>
      <c r="AI14" s="10"/>
      <c r="AJ14" s="10"/>
      <c r="AK14" s="10"/>
      <c r="AL14" s="10"/>
      <c r="AM14" s="10"/>
      <c r="AN14" s="10"/>
    </row>
    <row r="15" spans="2:40" ht="24.95" customHeight="1">
      <c r="B15" s="227"/>
      <c r="C15" s="7">
        <v>400</v>
      </c>
      <c r="D15" s="10">
        <v>11.19</v>
      </c>
      <c r="E15" s="10">
        <v>12.77</v>
      </c>
      <c r="F15" s="10">
        <v>14.13</v>
      </c>
      <c r="G15" s="10">
        <v>14.55</v>
      </c>
      <c r="H15" s="10">
        <v>15.06</v>
      </c>
      <c r="I15" s="9"/>
      <c r="J15" s="10">
        <v>15.29</v>
      </c>
      <c r="K15" s="10">
        <v>15.72</v>
      </c>
      <c r="L15" s="10">
        <v>14.68</v>
      </c>
      <c r="M15" s="179" t="s">
        <v>110</v>
      </c>
      <c r="N15" s="179" t="s">
        <v>110</v>
      </c>
      <c r="O15" s="9"/>
      <c r="P15" s="10"/>
      <c r="Q15" s="10"/>
      <c r="R15" s="10"/>
      <c r="S15" s="10"/>
      <c r="T15" s="10"/>
      <c r="U15" s="15"/>
      <c r="V15" s="10"/>
      <c r="W15" s="10"/>
      <c r="X15" s="10"/>
      <c r="Y15" s="10"/>
      <c r="Z15" s="10"/>
      <c r="AA15" s="10"/>
      <c r="AB15" s="10"/>
      <c r="AC15" s="10"/>
      <c r="AD15" s="10"/>
      <c r="AE15" s="10"/>
      <c r="AF15" s="10"/>
      <c r="AG15" s="10"/>
      <c r="AH15" s="10"/>
      <c r="AI15" s="10"/>
      <c r="AJ15" s="10"/>
      <c r="AK15" s="10"/>
      <c r="AL15" s="10"/>
      <c r="AM15" s="10"/>
      <c r="AN15" s="10"/>
    </row>
    <row r="16" spans="2:40" ht="24.95" customHeight="1">
      <c r="B16" s="227"/>
      <c r="C16" s="7">
        <v>500</v>
      </c>
      <c r="D16" s="10">
        <v>9.1999999999999993</v>
      </c>
      <c r="E16" s="10">
        <v>9.44</v>
      </c>
      <c r="F16" s="10">
        <v>11.63</v>
      </c>
      <c r="G16" s="10">
        <v>13</v>
      </c>
      <c r="H16" s="10">
        <v>13.12</v>
      </c>
      <c r="I16" s="9"/>
      <c r="J16" s="10" t="s">
        <v>110</v>
      </c>
      <c r="K16" s="10" t="s">
        <v>110</v>
      </c>
      <c r="L16" s="10">
        <v>7.3</v>
      </c>
      <c r="M16" s="179" t="s">
        <v>110</v>
      </c>
      <c r="N16" s="179" t="s">
        <v>110</v>
      </c>
      <c r="O16" s="9"/>
      <c r="P16" s="10"/>
      <c r="Q16" s="10"/>
      <c r="R16" s="10"/>
      <c r="S16" s="10"/>
      <c r="T16" s="10"/>
      <c r="U16" s="15"/>
      <c r="V16" s="10"/>
      <c r="W16" s="10"/>
      <c r="X16" s="10"/>
      <c r="Y16" s="10"/>
      <c r="Z16" s="10"/>
      <c r="AA16" s="10"/>
      <c r="AB16" s="10"/>
      <c r="AC16" s="10"/>
      <c r="AD16" s="10"/>
      <c r="AE16" s="10"/>
      <c r="AF16" s="10"/>
      <c r="AG16" s="10"/>
      <c r="AH16" s="10"/>
      <c r="AI16" s="10"/>
      <c r="AJ16" s="10"/>
      <c r="AK16" s="10"/>
      <c r="AL16" s="10"/>
      <c r="AM16" s="10"/>
      <c r="AN16" s="10"/>
    </row>
    <row r="17" spans="2:40" ht="24.95" customHeight="1">
      <c r="B17" s="227"/>
      <c r="C17" s="7">
        <v>600</v>
      </c>
      <c r="D17" s="10"/>
      <c r="E17" s="10">
        <v>7.1</v>
      </c>
      <c r="F17" s="10" t="s">
        <v>110</v>
      </c>
      <c r="G17" s="10" t="s">
        <v>110</v>
      </c>
      <c r="H17" s="10" t="s">
        <v>110</v>
      </c>
      <c r="I17" s="9"/>
      <c r="J17" s="179" t="s">
        <v>110</v>
      </c>
      <c r="K17" s="179" t="s">
        <v>110</v>
      </c>
      <c r="L17" s="179" t="s">
        <v>110</v>
      </c>
      <c r="M17" s="179" t="s">
        <v>110</v>
      </c>
      <c r="N17" s="179" t="s">
        <v>110</v>
      </c>
      <c r="O17" s="9"/>
      <c r="P17" s="10"/>
      <c r="Q17" s="10"/>
      <c r="R17" s="10"/>
      <c r="S17" s="10"/>
      <c r="T17" s="10"/>
      <c r="U17" s="15"/>
      <c r="V17" s="10"/>
      <c r="W17" s="10"/>
      <c r="X17" s="10"/>
      <c r="Y17" s="10"/>
      <c r="Z17" s="10"/>
      <c r="AA17" s="10"/>
      <c r="AB17" s="10"/>
      <c r="AC17" s="10"/>
      <c r="AD17" s="10"/>
      <c r="AE17" s="10"/>
      <c r="AF17" s="10"/>
      <c r="AG17" s="10"/>
      <c r="AH17" s="10"/>
      <c r="AI17" s="10"/>
      <c r="AJ17" s="10"/>
      <c r="AK17" s="10"/>
      <c r="AL17" s="10"/>
      <c r="AM17" s="10"/>
      <c r="AN17" s="10"/>
    </row>
    <row r="18" spans="2:40" ht="24.95" customHeight="1">
      <c r="B18" s="13"/>
      <c r="C18" s="13"/>
      <c r="D18" s="14"/>
      <c r="E18" s="14"/>
      <c r="F18" s="14"/>
      <c r="G18" s="14"/>
      <c r="H18" s="14"/>
      <c r="I18" s="9"/>
      <c r="J18" s="14"/>
      <c r="K18" s="14"/>
      <c r="L18" s="14"/>
      <c r="M18" s="14"/>
      <c r="N18" s="14"/>
      <c r="O18" s="9"/>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2:40" ht="24.95" customHeight="1">
      <c r="B19" s="228" t="s">
        <v>25</v>
      </c>
      <c r="C19" s="11" t="s">
        <v>23</v>
      </c>
      <c r="D19" s="12">
        <v>132</v>
      </c>
      <c r="E19" s="12">
        <v>147</v>
      </c>
      <c r="F19" s="12">
        <v>192</v>
      </c>
      <c r="G19" s="12">
        <v>353</v>
      </c>
      <c r="H19" s="12">
        <v>325</v>
      </c>
      <c r="I19" s="9"/>
      <c r="J19" s="12">
        <v>307</v>
      </c>
      <c r="K19" s="12">
        <v>289</v>
      </c>
      <c r="L19" s="12">
        <v>263</v>
      </c>
      <c r="M19" s="12" t="s">
        <v>110</v>
      </c>
      <c r="N19" s="12" t="s">
        <v>110</v>
      </c>
      <c r="O19" s="9"/>
      <c r="P19" s="12"/>
      <c r="Q19" s="12"/>
      <c r="R19" s="12"/>
      <c r="S19" s="12"/>
      <c r="T19" s="12"/>
      <c r="U19" s="15"/>
      <c r="V19" s="12"/>
      <c r="W19" s="12"/>
      <c r="X19" s="12"/>
      <c r="Y19" s="12"/>
      <c r="Z19" s="12"/>
      <c r="AA19" s="12"/>
      <c r="AB19" s="12"/>
      <c r="AC19" s="12"/>
      <c r="AD19" s="12"/>
      <c r="AE19" s="12"/>
      <c r="AF19" s="12"/>
      <c r="AG19" s="12"/>
      <c r="AH19" s="12"/>
      <c r="AI19" s="12"/>
      <c r="AJ19" s="12"/>
      <c r="AK19" s="12"/>
      <c r="AL19" s="12"/>
      <c r="AM19" s="12"/>
      <c r="AN19" s="12"/>
    </row>
    <row r="20" spans="2:40" ht="24.95" customHeight="1">
      <c r="B20" s="229"/>
      <c r="C20" s="8" t="s">
        <v>24</v>
      </c>
      <c r="D20" s="10">
        <v>1.1000000000000001</v>
      </c>
      <c r="E20" s="10">
        <v>0.9</v>
      </c>
      <c r="F20" s="10">
        <v>0.5</v>
      </c>
      <c r="G20" s="10">
        <v>0.2</v>
      </c>
      <c r="H20" s="10">
        <v>1.2</v>
      </c>
      <c r="I20" s="9"/>
      <c r="J20" s="10">
        <v>1.6</v>
      </c>
      <c r="K20" s="10">
        <v>1.2</v>
      </c>
      <c r="L20" s="10">
        <v>0.4</v>
      </c>
      <c r="M20" s="10" t="s">
        <v>110</v>
      </c>
      <c r="N20" s="10" t="s">
        <v>110</v>
      </c>
      <c r="O20" s="9"/>
      <c r="P20" s="10"/>
      <c r="Q20" s="10"/>
      <c r="R20" s="10"/>
      <c r="S20" s="10"/>
      <c r="T20" s="10"/>
      <c r="U20" s="15"/>
      <c r="V20" s="10"/>
      <c r="W20" s="10"/>
      <c r="X20" s="10"/>
      <c r="Y20" s="10"/>
      <c r="Z20" s="10"/>
      <c r="AA20" s="10"/>
      <c r="AB20" s="10"/>
      <c r="AC20" s="10"/>
      <c r="AD20" s="10"/>
      <c r="AE20" s="10"/>
      <c r="AF20" s="10"/>
      <c r="AG20" s="10"/>
      <c r="AH20" s="10"/>
      <c r="AI20" s="10"/>
      <c r="AJ20" s="10"/>
      <c r="AK20" s="10"/>
      <c r="AL20" s="10"/>
      <c r="AM20" s="10"/>
      <c r="AN20" s="10"/>
    </row>
  </sheetData>
  <mergeCells count="9">
    <mergeCell ref="J1:N1"/>
    <mergeCell ref="P1:T1"/>
    <mergeCell ref="V1:AH1"/>
    <mergeCell ref="B5:B17"/>
    <mergeCell ref="B19:B20"/>
    <mergeCell ref="B2:C2"/>
    <mergeCell ref="B3:C3"/>
    <mergeCell ref="B4:C4"/>
    <mergeCell ref="D1:H1"/>
  </mergeCells>
  <phoneticPr fontId="4"/>
  <pageMargins left="0.78700000000000003" right="0.78700000000000003" top="0.98399999999999999" bottom="0.98399999999999999" header="0.51200000000000001" footer="0.51200000000000001"/>
  <pageSetup paperSize="9" orientation="portrait" horizontalDpi="3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1"/>
  <sheetViews>
    <sheetView tabSelected="1" view="pageBreakPreview" zoomScale="85" zoomScaleNormal="85" zoomScaleSheetLayoutView="85" workbookViewId="0">
      <selection activeCell="H50" sqref="H50:I50"/>
    </sheetView>
  </sheetViews>
  <sheetFormatPr defaultRowHeight="15.75"/>
  <cols>
    <col min="1" max="1" width="1.375" customWidth="1"/>
    <col min="2" max="2" width="3.625" customWidth="1"/>
    <col min="3" max="3" width="6.5" bestFit="1" customWidth="1"/>
    <col min="4" max="4" width="7.75" customWidth="1"/>
    <col min="5" max="5" width="1.875" customWidth="1"/>
    <col min="6" max="6" width="7.875" customWidth="1"/>
    <col min="7" max="7" width="1.875" customWidth="1"/>
    <col min="8" max="8" width="7.875" customWidth="1"/>
    <col min="9" max="9" width="1.875" customWidth="1"/>
    <col min="10" max="10" width="7.875" customWidth="1"/>
    <col min="11" max="11" width="1.875" customWidth="1"/>
    <col min="12" max="12" width="7.875" customWidth="1"/>
    <col min="13" max="13" width="1.875" customWidth="1"/>
    <col min="14" max="14" width="7.875" customWidth="1"/>
    <col min="15" max="15" width="1.875" customWidth="1"/>
    <col min="16" max="16" width="7.875" customWidth="1"/>
    <col min="17" max="17" width="1.875" customWidth="1"/>
    <col min="18" max="18" width="7.875" customWidth="1"/>
    <col min="19" max="19" width="1.875" customWidth="1"/>
    <col min="20" max="20" width="7.875" customWidth="1"/>
    <col min="21" max="21" width="1.875" customWidth="1"/>
    <col min="22" max="22" width="7.875" customWidth="1"/>
    <col min="23" max="23" width="1.875" customWidth="1"/>
    <col min="24" max="24" width="1.25" customWidth="1"/>
    <col min="25" max="46" width="5" customWidth="1"/>
  </cols>
  <sheetData>
    <row r="1" spans="1:30" ht="9" customHeight="1">
      <c r="A1" s="42"/>
      <c r="B1" s="188"/>
      <c r="C1" s="189"/>
      <c r="D1" s="189"/>
      <c r="E1" s="189"/>
      <c r="F1" s="189"/>
      <c r="G1" s="189"/>
      <c r="H1" s="189"/>
      <c r="I1" s="189"/>
      <c r="J1" s="189"/>
      <c r="K1" s="189"/>
      <c r="L1" s="189"/>
      <c r="M1" s="189"/>
      <c r="N1" s="189"/>
      <c r="O1" s="189"/>
      <c r="P1" s="189"/>
      <c r="Q1" s="189"/>
      <c r="R1" s="189"/>
      <c r="S1" s="189"/>
      <c r="T1" s="189"/>
      <c r="U1" s="189"/>
      <c r="V1" s="189"/>
      <c r="W1" s="190"/>
    </row>
    <row r="2" spans="1:30" ht="17.25">
      <c r="A2" s="42"/>
      <c r="B2" s="191"/>
      <c r="C2" s="192" t="s">
        <v>111</v>
      </c>
      <c r="D2" s="193"/>
      <c r="E2" s="193"/>
      <c r="F2" s="194"/>
      <c r="G2" s="194"/>
      <c r="H2" s="194"/>
      <c r="I2" s="194"/>
      <c r="J2" s="194"/>
      <c r="K2" s="194"/>
      <c r="L2" s="194"/>
      <c r="M2" s="194"/>
      <c r="N2" s="194"/>
      <c r="O2" s="194"/>
      <c r="P2" s="194"/>
      <c r="Q2" s="232" t="s">
        <v>127</v>
      </c>
      <c r="R2" s="232"/>
      <c r="S2" s="232"/>
      <c r="T2" s="232"/>
      <c r="U2" s="232"/>
      <c r="V2" s="193"/>
      <c r="W2" s="195"/>
    </row>
    <row r="3" spans="1:30" ht="17.25">
      <c r="A3" s="42"/>
      <c r="B3" s="191"/>
      <c r="C3" s="192"/>
      <c r="D3" s="193"/>
      <c r="E3" s="193"/>
      <c r="F3" s="194"/>
      <c r="G3" s="194"/>
      <c r="H3" s="194"/>
      <c r="I3" s="194"/>
      <c r="J3" s="194"/>
      <c r="K3" s="194"/>
      <c r="L3" s="194"/>
      <c r="M3" s="194"/>
      <c r="N3" s="194"/>
      <c r="O3" s="194"/>
      <c r="P3" s="194"/>
      <c r="Q3" s="194"/>
      <c r="R3" s="192"/>
      <c r="S3" s="192"/>
      <c r="T3" s="193"/>
      <c r="U3" s="193"/>
      <c r="V3" s="193"/>
      <c r="W3" s="195"/>
    </row>
    <row r="4" spans="1:30" ht="17.25">
      <c r="A4" s="42"/>
      <c r="B4" s="191"/>
      <c r="C4" s="192"/>
      <c r="D4" s="193"/>
      <c r="E4" s="193"/>
      <c r="F4" s="194"/>
      <c r="G4" s="194"/>
      <c r="H4" s="194"/>
      <c r="I4" s="194"/>
      <c r="J4" s="194"/>
      <c r="K4" s="194"/>
      <c r="L4" s="194"/>
      <c r="M4" s="194"/>
      <c r="N4" s="194"/>
      <c r="O4" s="194"/>
      <c r="P4" s="194"/>
      <c r="Q4" s="194"/>
      <c r="R4" s="192"/>
      <c r="S4" s="192"/>
      <c r="T4" s="193"/>
      <c r="U4" s="193"/>
      <c r="V4" s="193"/>
      <c r="W4" s="195"/>
    </row>
    <row r="5" spans="1:30">
      <c r="A5" s="42"/>
      <c r="B5" s="191"/>
      <c r="C5" s="194"/>
      <c r="D5" s="194"/>
      <c r="E5" s="194"/>
      <c r="F5" s="194"/>
      <c r="G5" s="194"/>
      <c r="H5" s="194"/>
      <c r="I5" s="194"/>
      <c r="J5" s="194"/>
      <c r="K5" s="194"/>
      <c r="L5" s="194"/>
      <c r="M5" s="194"/>
      <c r="N5" s="194"/>
      <c r="O5" s="194"/>
      <c r="P5" s="194"/>
      <c r="Q5" s="194"/>
      <c r="R5" s="194"/>
      <c r="S5" s="194"/>
      <c r="T5" s="194"/>
      <c r="U5" s="194"/>
      <c r="V5" s="194"/>
      <c r="W5" s="196"/>
    </row>
    <row r="6" spans="1:30">
      <c r="A6" s="42"/>
      <c r="B6" s="191"/>
      <c r="C6" s="194"/>
      <c r="D6" s="194"/>
      <c r="E6" s="194"/>
      <c r="F6" s="194"/>
      <c r="G6" s="194"/>
      <c r="H6" s="194"/>
      <c r="I6" s="194"/>
      <c r="J6" s="194"/>
      <c r="K6" s="194"/>
      <c r="L6" s="194"/>
      <c r="M6" s="194"/>
      <c r="N6" s="194"/>
      <c r="O6" s="194"/>
      <c r="P6" s="194"/>
      <c r="Q6" s="194"/>
      <c r="R6" s="194"/>
      <c r="S6" s="194"/>
      <c r="T6" s="194"/>
      <c r="U6" s="194"/>
      <c r="V6" s="194"/>
      <c r="W6" s="196"/>
    </row>
    <row r="7" spans="1:30">
      <c r="A7" s="42"/>
      <c r="B7" s="191"/>
      <c r="C7" s="194"/>
      <c r="D7" s="194"/>
      <c r="E7" s="194"/>
      <c r="F7" s="194"/>
      <c r="G7" s="194"/>
      <c r="H7" s="194"/>
      <c r="I7" s="194"/>
      <c r="J7" s="194"/>
      <c r="K7" s="194"/>
      <c r="L7" s="194"/>
      <c r="M7" s="194"/>
      <c r="N7" s="194"/>
      <c r="O7" s="194"/>
      <c r="P7" s="194"/>
      <c r="Q7" s="194"/>
      <c r="R7" s="194"/>
      <c r="S7" s="194"/>
      <c r="T7" s="194"/>
      <c r="U7" s="194"/>
      <c r="V7" s="194"/>
      <c r="W7" s="196"/>
    </row>
    <row r="8" spans="1:30">
      <c r="A8" s="42"/>
      <c r="B8" s="183"/>
      <c r="C8" s="182"/>
      <c r="D8" s="182"/>
      <c r="E8" s="182"/>
      <c r="F8" s="182"/>
      <c r="G8" s="182"/>
      <c r="H8" s="182"/>
      <c r="I8" s="182"/>
      <c r="J8" s="182"/>
      <c r="K8" s="182"/>
      <c r="L8" s="182"/>
      <c r="M8" s="182"/>
      <c r="N8" s="182"/>
      <c r="O8" s="182"/>
      <c r="P8" s="182"/>
      <c r="Q8" s="182"/>
      <c r="R8" s="182"/>
      <c r="S8" s="182"/>
      <c r="T8" s="182"/>
      <c r="U8" s="182"/>
      <c r="V8" s="182"/>
      <c r="W8" s="184"/>
      <c r="AA8" s="17"/>
    </row>
    <row r="9" spans="1:30">
      <c r="A9" s="42"/>
      <c r="B9" s="183"/>
      <c r="C9" s="182"/>
      <c r="D9" s="182"/>
      <c r="E9" s="182"/>
      <c r="F9" s="182"/>
      <c r="G9" s="182"/>
      <c r="H9" s="182"/>
      <c r="I9" s="182"/>
      <c r="J9" s="182"/>
      <c r="K9" s="182"/>
      <c r="L9" s="182"/>
      <c r="M9" s="182"/>
      <c r="N9" s="182"/>
      <c r="O9" s="182"/>
      <c r="P9" s="182"/>
      <c r="Q9" s="182"/>
      <c r="R9" s="182"/>
      <c r="S9" s="182"/>
      <c r="T9" s="182"/>
      <c r="U9" s="182"/>
      <c r="V9" s="182"/>
      <c r="W9" s="184"/>
      <c r="AA9" s="17"/>
    </row>
    <row r="10" spans="1:30">
      <c r="A10" s="42"/>
      <c r="B10" s="183"/>
      <c r="C10" s="182"/>
      <c r="D10" s="182"/>
      <c r="E10" s="182"/>
      <c r="F10" s="182"/>
      <c r="G10" s="182"/>
      <c r="H10" s="182"/>
      <c r="I10" s="182"/>
      <c r="J10" s="182"/>
      <c r="K10" s="182"/>
      <c r="L10" s="182"/>
      <c r="M10" s="182"/>
      <c r="N10" s="182"/>
      <c r="O10" s="182"/>
      <c r="P10" s="182"/>
      <c r="Q10" s="182"/>
      <c r="R10" s="182"/>
      <c r="S10" s="182"/>
      <c r="T10" s="182"/>
      <c r="U10" s="182"/>
      <c r="V10" s="182"/>
      <c r="W10" s="184"/>
    </row>
    <row r="11" spans="1:30">
      <c r="A11" s="42"/>
      <c r="B11" s="183"/>
      <c r="C11" s="182"/>
      <c r="D11" s="182"/>
      <c r="E11" s="182"/>
      <c r="F11" s="182"/>
      <c r="G11" s="182"/>
      <c r="H11" s="182"/>
      <c r="I11" s="182"/>
      <c r="J11" s="182"/>
      <c r="K11" s="182"/>
      <c r="L11" s="182"/>
      <c r="M11" s="182"/>
      <c r="N11" s="182"/>
      <c r="O11" s="182"/>
      <c r="P11" s="182"/>
      <c r="Q11" s="182"/>
      <c r="R11" s="182"/>
      <c r="S11" s="182"/>
      <c r="T11" s="182"/>
      <c r="U11" s="182"/>
      <c r="V11" s="182"/>
      <c r="W11" s="184"/>
    </row>
    <row r="12" spans="1:30" ht="16.5" thickBot="1">
      <c r="A12" s="42"/>
      <c r="B12" s="185"/>
      <c r="C12" s="186"/>
      <c r="D12" s="186"/>
      <c r="E12" s="186"/>
      <c r="F12" s="186"/>
      <c r="G12" s="186"/>
      <c r="H12" s="186"/>
      <c r="I12" s="186"/>
      <c r="J12" s="186"/>
      <c r="K12" s="186"/>
      <c r="L12" s="186"/>
      <c r="M12" s="186"/>
      <c r="N12" s="186"/>
      <c r="O12" s="186"/>
      <c r="P12" s="186"/>
      <c r="Q12" s="186"/>
      <c r="R12" s="186"/>
      <c r="S12" s="186"/>
      <c r="T12" s="186"/>
      <c r="U12" s="186"/>
      <c r="V12" s="186"/>
      <c r="W12" s="187"/>
    </row>
    <row r="13" spans="1:30">
      <c r="A13" s="42"/>
      <c r="B13" s="291" t="s">
        <v>101</v>
      </c>
      <c r="C13" s="292"/>
      <c r="D13" s="292"/>
      <c r="E13" s="292"/>
      <c r="F13" s="292"/>
      <c r="G13" s="292"/>
      <c r="H13" s="292"/>
      <c r="I13" s="292"/>
      <c r="J13" s="292"/>
      <c r="K13" s="292"/>
      <c r="L13" s="292"/>
      <c r="M13" s="292"/>
      <c r="N13" s="292"/>
      <c r="O13" s="292"/>
      <c r="P13" s="292"/>
      <c r="Q13" s="292"/>
      <c r="R13" s="292"/>
      <c r="S13" s="292"/>
      <c r="T13" s="292"/>
      <c r="U13" s="292"/>
      <c r="V13" s="292"/>
      <c r="W13" s="184"/>
    </row>
    <row r="14" spans="1:30">
      <c r="A14" s="42"/>
      <c r="B14" s="293" t="s">
        <v>112</v>
      </c>
      <c r="C14" s="294"/>
      <c r="D14" s="295" t="s">
        <v>123</v>
      </c>
      <c r="E14" s="295"/>
      <c r="F14" s="295"/>
      <c r="G14" s="295"/>
      <c r="H14" s="295"/>
      <c r="I14" s="295"/>
      <c r="J14" s="295"/>
      <c r="K14" s="295"/>
      <c r="L14" s="295"/>
      <c r="M14" s="295"/>
      <c r="N14" s="295"/>
      <c r="O14" s="295"/>
      <c r="P14" s="295"/>
      <c r="Q14" s="295"/>
      <c r="R14" s="295"/>
      <c r="S14" s="295"/>
      <c r="T14" s="295"/>
      <c r="U14" s="295"/>
      <c r="V14" s="295"/>
      <c r="W14" s="184"/>
      <c r="AD14" t="s">
        <v>60</v>
      </c>
    </row>
    <row r="15" spans="1:30">
      <c r="A15" s="42"/>
      <c r="B15" s="212"/>
      <c r="C15" s="211"/>
      <c r="D15" s="295" t="s">
        <v>124</v>
      </c>
      <c r="E15" s="295"/>
      <c r="F15" s="295"/>
      <c r="G15" s="295"/>
      <c r="H15" s="295"/>
      <c r="I15" s="295"/>
      <c r="J15" s="295"/>
      <c r="K15" s="295"/>
      <c r="L15" s="295"/>
      <c r="M15" s="295"/>
      <c r="N15" s="295"/>
      <c r="O15" s="295"/>
      <c r="P15" s="295"/>
      <c r="Q15" s="295"/>
      <c r="R15" s="295"/>
      <c r="S15" s="295"/>
      <c r="T15" s="295"/>
      <c r="U15" s="295"/>
      <c r="V15" s="295"/>
      <c r="W15" s="184"/>
    </row>
    <row r="16" spans="1:30">
      <c r="A16" s="42"/>
      <c r="B16" s="213"/>
      <c r="C16" s="211"/>
      <c r="D16" s="295" t="s">
        <v>125</v>
      </c>
      <c r="E16" s="295"/>
      <c r="F16" s="295"/>
      <c r="G16" s="295"/>
      <c r="H16" s="295"/>
      <c r="I16" s="295"/>
      <c r="J16" s="295"/>
      <c r="K16" s="295"/>
      <c r="L16" s="295"/>
      <c r="M16" s="295"/>
      <c r="N16" s="295"/>
      <c r="O16" s="295"/>
      <c r="P16" s="295"/>
      <c r="Q16" s="295"/>
      <c r="R16" s="295"/>
      <c r="S16" s="295"/>
      <c r="T16" s="295"/>
      <c r="U16" s="295"/>
      <c r="V16" s="295"/>
      <c r="W16" s="184"/>
    </row>
    <row r="17" spans="1:25">
      <c r="A17" s="42"/>
      <c r="B17" s="213"/>
      <c r="C17" s="211"/>
      <c r="D17" s="211"/>
      <c r="E17" s="211"/>
      <c r="F17" s="211"/>
      <c r="G17" s="211"/>
      <c r="H17" s="211"/>
      <c r="I17" s="211"/>
      <c r="J17" s="211"/>
      <c r="K17" s="211"/>
      <c r="L17" s="211"/>
      <c r="M17" s="211"/>
      <c r="N17" s="211"/>
      <c r="O17" s="211"/>
      <c r="P17" s="211"/>
      <c r="Q17" s="211"/>
      <c r="R17" s="211"/>
      <c r="S17" s="211"/>
      <c r="T17" s="211"/>
      <c r="U17" s="211"/>
      <c r="V17" s="211"/>
      <c r="W17" s="184"/>
    </row>
    <row r="18" spans="1:25">
      <c r="A18" s="42"/>
      <c r="B18" s="296" t="s">
        <v>117</v>
      </c>
      <c r="C18" s="290"/>
      <c r="D18" s="290"/>
      <c r="E18" s="290"/>
      <c r="F18" s="290"/>
      <c r="G18" s="290"/>
      <c r="H18" s="290"/>
      <c r="I18" s="290"/>
      <c r="J18" s="290"/>
      <c r="K18" s="290"/>
      <c r="L18" s="290"/>
      <c r="M18" s="290"/>
      <c r="N18" s="290"/>
      <c r="O18" s="290"/>
      <c r="P18" s="290"/>
      <c r="Q18" s="290"/>
      <c r="R18" s="290"/>
      <c r="S18" s="290"/>
      <c r="T18" s="290"/>
      <c r="U18" s="290"/>
      <c r="V18" s="290"/>
      <c r="W18" s="184"/>
    </row>
    <row r="19" spans="1:25">
      <c r="A19" s="42"/>
      <c r="B19" s="218"/>
      <c r="C19" s="217"/>
      <c r="D19" s="290" t="s">
        <v>118</v>
      </c>
      <c r="E19" s="290"/>
      <c r="F19" s="290"/>
      <c r="G19" s="290"/>
      <c r="H19" s="290"/>
      <c r="I19" s="290"/>
      <c r="J19" s="290"/>
      <c r="K19" s="290"/>
      <c r="L19" s="290"/>
      <c r="M19" s="290"/>
      <c r="N19" s="290"/>
      <c r="O19" s="290"/>
      <c r="P19" s="290"/>
      <c r="Q19" s="290"/>
      <c r="R19" s="290"/>
      <c r="S19" s="290"/>
      <c r="T19" s="290"/>
      <c r="U19" s="290"/>
      <c r="V19" s="290"/>
      <c r="W19" s="184"/>
      <c r="Y19" s="168"/>
    </row>
    <row r="20" spans="1:25">
      <c r="A20" s="42"/>
      <c r="B20" s="218"/>
      <c r="C20" s="217"/>
      <c r="D20" s="290" t="s">
        <v>128</v>
      </c>
      <c r="E20" s="290"/>
      <c r="F20" s="290"/>
      <c r="G20" s="290"/>
      <c r="H20" s="290"/>
      <c r="I20" s="290"/>
      <c r="J20" s="290"/>
      <c r="K20" s="290"/>
      <c r="L20" s="290"/>
      <c r="M20" s="290"/>
      <c r="N20" s="290"/>
      <c r="O20" s="290"/>
      <c r="P20" s="290"/>
      <c r="Q20" s="290"/>
      <c r="R20" s="290"/>
      <c r="S20" s="290"/>
      <c r="T20" s="290"/>
      <c r="U20" s="290"/>
      <c r="V20" s="290"/>
      <c r="W20" s="184"/>
    </row>
    <row r="21" spans="1:25" s="177" customFormat="1">
      <c r="A21" s="184"/>
      <c r="B21" s="218"/>
      <c r="C21" s="217"/>
      <c r="D21" s="290" t="s">
        <v>119</v>
      </c>
      <c r="E21" s="290"/>
      <c r="F21" s="290"/>
      <c r="G21" s="290"/>
      <c r="H21" s="290"/>
      <c r="I21" s="290"/>
      <c r="J21" s="290"/>
      <c r="K21" s="290"/>
      <c r="L21" s="290"/>
      <c r="M21" s="290"/>
      <c r="N21" s="290"/>
      <c r="O21" s="290"/>
      <c r="P21" s="290"/>
      <c r="Q21" s="290"/>
      <c r="R21" s="290"/>
      <c r="S21" s="290"/>
      <c r="T21" s="290"/>
      <c r="U21" s="290"/>
      <c r="V21" s="290"/>
      <c r="W21" s="184"/>
    </row>
    <row r="22" spans="1:25" s="177" customFormat="1" ht="15" customHeight="1">
      <c r="A22" s="184"/>
      <c r="B22" s="218"/>
      <c r="C22" s="217"/>
      <c r="D22" s="224"/>
      <c r="E22" s="224"/>
      <c r="F22" s="224"/>
      <c r="G22" s="224"/>
      <c r="H22" s="224"/>
      <c r="I22" s="224"/>
      <c r="J22" s="224"/>
      <c r="K22" s="224"/>
      <c r="L22" s="224"/>
      <c r="M22" s="224"/>
      <c r="N22" s="224"/>
      <c r="O22" s="224"/>
      <c r="P22" s="224"/>
      <c r="Q22" s="224"/>
      <c r="R22" s="224"/>
      <c r="S22" s="224"/>
      <c r="T22" s="224"/>
      <c r="U22" s="224"/>
      <c r="V22" s="224"/>
      <c r="W22" s="184"/>
    </row>
    <row r="23" spans="1:25">
      <c r="A23" s="42"/>
      <c r="B23" s="297" t="s">
        <v>129</v>
      </c>
      <c r="C23" s="298"/>
      <c r="D23" s="298"/>
      <c r="E23" s="298"/>
      <c r="F23" s="298"/>
      <c r="G23" s="298"/>
      <c r="H23" s="298"/>
      <c r="I23" s="298"/>
      <c r="J23" s="298"/>
      <c r="K23" s="298"/>
      <c r="L23" s="298"/>
      <c r="M23" s="298"/>
      <c r="N23" s="298"/>
      <c r="O23" s="298"/>
      <c r="P23" s="298"/>
      <c r="Q23" s="298"/>
      <c r="R23" s="298"/>
      <c r="S23" s="298"/>
      <c r="T23" s="298"/>
      <c r="U23" s="298"/>
      <c r="V23" s="298"/>
      <c r="W23" s="184"/>
    </row>
    <row r="24" spans="1:25">
      <c r="A24" s="42"/>
      <c r="B24" s="216"/>
      <c r="C24" s="214"/>
      <c r="D24" s="295" t="s">
        <v>122</v>
      </c>
      <c r="E24" s="295"/>
      <c r="F24" s="295"/>
      <c r="G24" s="295"/>
      <c r="H24" s="295"/>
      <c r="I24" s="295"/>
      <c r="J24" s="295"/>
      <c r="K24" s="295"/>
      <c r="L24" s="295"/>
      <c r="M24" s="295"/>
      <c r="N24" s="295"/>
      <c r="O24" s="295"/>
      <c r="P24" s="295"/>
      <c r="Q24" s="295"/>
      <c r="R24" s="295"/>
      <c r="S24" s="295"/>
      <c r="T24" s="295"/>
      <c r="U24" s="295"/>
      <c r="V24" s="295"/>
      <c r="W24" s="184"/>
    </row>
    <row r="25" spans="1:25">
      <c r="A25" s="42"/>
      <c r="B25" s="212" t="s">
        <v>113</v>
      </c>
      <c r="C25" s="299" t="s">
        <v>114</v>
      </c>
      <c r="D25" s="299"/>
      <c r="E25" s="299"/>
      <c r="F25" s="299"/>
      <c r="G25" s="299"/>
      <c r="H25" s="299"/>
      <c r="I25" s="299"/>
      <c r="J25" s="299"/>
      <c r="K25" s="299"/>
      <c r="L25" s="299"/>
      <c r="M25" s="299"/>
      <c r="N25" s="299"/>
      <c r="O25" s="299"/>
      <c r="P25" s="299"/>
      <c r="Q25" s="299"/>
      <c r="R25" s="299"/>
      <c r="S25" s="299"/>
      <c r="T25" s="299"/>
      <c r="U25" s="299"/>
      <c r="V25" s="299"/>
      <c r="W25" s="184"/>
    </row>
    <row r="26" spans="1:25">
      <c r="A26" s="42"/>
      <c r="B26" s="215" t="s">
        <v>115</v>
      </c>
      <c r="C26" s="300" t="s">
        <v>116</v>
      </c>
      <c r="D26" s="300"/>
      <c r="E26" s="300"/>
      <c r="F26" s="300"/>
      <c r="G26" s="300"/>
      <c r="H26" s="300"/>
      <c r="I26" s="300"/>
      <c r="J26" s="300"/>
      <c r="K26" s="300"/>
      <c r="L26" s="300"/>
      <c r="M26" s="300"/>
      <c r="N26" s="300"/>
      <c r="O26" s="300"/>
      <c r="P26" s="300"/>
      <c r="Q26" s="300"/>
      <c r="R26" s="300"/>
      <c r="S26" s="300"/>
      <c r="T26" s="300"/>
      <c r="U26" s="300"/>
      <c r="V26" s="300"/>
      <c r="W26" s="184"/>
    </row>
    <row r="27" spans="1:25">
      <c r="A27" s="42"/>
      <c r="B27" s="170"/>
      <c r="C27" s="208"/>
      <c r="D27" s="208"/>
      <c r="E27" s="208"/>
      <c r="F27" s="208"/>
      <c r="G27" s="208"/>
      <c r="H27" s="208"/>
      <c r="I27" s="182"/>
      <c r="J27" s="182"/>
      <c r="K27" s="182"/>
      <c r="L27" s="182"/>
      <c r="M27" s="182"/>
      <c r="N27" s="182"/>
      <c r="O27" s="182"/>
      <c r="P27" s="182"/>
      <c r="Q27" s="182"/>
      <c r="R27" s="182"/>
      <c r="S27" s="182"/>
      <c r="T27" s="182"/>
      <c r="U27" s="182"/>
      <c r="V27" s="182"/>
      <c r="W27" s="184"/>
    </row>
    <row r="28" spans="1:25">
      <c r="A28" s="42"/>
      <c r="B28" s="170"/>
      <c r="C28" s="208"/>
      <c r="D28" s="208"/>
      <c r="E28" s="208"/>
      <c r="F28" s="208"/>
      <c r="G28" s="208"/>
      <c r="H28" s="208"/>
      <c r="I28" s="182"/>
      <c r="J28" s="182"/>
      <c r="K28" s="182"/>
      <c r="L28" s="182"/>
      <c r="M28" s="182"/>
      <c r="N28" s="182"/>
      <c r="O28" s="182"/>
      <c r="P28" s="182"/>
      <c r="Q28" s="182"/>
      <c r="R28" s="182"/>
      <c r="S28" s="182"/>
      <c r="T28" s="182"/>
      <c r="U28" s="182"/>
      <c r="V28" s="182"/>
      <c r="W28" s="184"/>
    </row>
    <row r="29" spans="1:25">
      <c r="A29" s="42"/>
      <c r="B29" s="183"/>
      <c r="C29" s="182"/>
      <c r="D29" s="182"/>
      <c r="E29" s="182"/>
      <c r="F29" s="182"/>
      <c r="G29" s="182"/>
      <c r="H29" s="182"/>
      <c r="I29" s="182"/>
      <c r="J29" s="182"/>
      <c r="K29" s="182"/>
      <c r="L29" s="182"/>
      <c r="M29" s="182"/>
      <c r="N29" s="182"/>
      <c r="O29" s="182"/>
      <c r="P29" s="182"/>
      <c r="Q29" s="182"/>
      <c r="R29" s="182"/>
      <c r="S29" s="182"/>
      <c r="T29" s="182"/>
      <c r="U29" s="182"/>
      <c r="V29" s="182"/>
      <c r="W29" s="184"/>
    </row>
    <row r="30" spans="1:25">
      <c r="A30" s="42"/>
      <c r="B30" s="183"/>
      <c r="C30" s="182"/>
      <c r="D30" s="182"/>
      <c r="E30" s="182"/>
      <c r="F30" s="182"/>
      <c r="G30" s="182"/>
      <c r="H30" s="182"/>
      <c r="I30" s="182"/>
      <c r="J30" s="182"/>
      <c r="K30" s="182"/>
      <c r="L30" s="182"/>
      <c r="M30" s="182"/>
      <c r="N30" s="182"/>
      <c r="O30" s="182"/>
      <c r="P30" s="182"/>
      <c r="Q30" s="182"/>
      <c r="R30" s="182"/>
      <c r="S30" s="182"/>
      <c r="T30" s="182"/>
      <c r="U30" s="182"/>
      <c r="V30" s="182"/>
      <c r="W30" s="184"/>
    </row>
    <row r="31" spans="1:25">
      <c r="A31" s="42"/>
      <c r="B31" s="183"/>
      <c r="C31" s="182"/>
      <c r="D31" s="182"/>
      <c r="E31" s="182"/>
      <c r="F31" s="182"/>
      <c r="G31" s="182"/>
      <c r="H31" s="182"/>
      <c r="I31" s="182"/>
      <c r="J31" s="182"/>
      <c r="K31" s="182"/>
      <c r="L31" s="182"/>
      <c r="M31" s="182"/>
      <c r="N31" s="182"/>
      <c r="O31" s="182"/>
      <c r="P31" s="182"/>
      <c r="Q31" s="182"/>
      <c r="R31" s="182"/>
      <c r="S31" s="182"/>
      <c r="T31" s="182"/>
      <c r="U31" s="182"/>
      <c r="V31" s="182"/>
      <c r="W31" s="184"/>
    </row>
    <row r="32" spans="1:25">
      <c r="A32" s="42"/>
      <c r="B32" s="183"/>
      <c r="C32" s="182"/>
      <c r="D32" s="182"/>
      <c r="E32" s="182"/>
      <c r="F32" s="182"/>
      <c r="G32" s="182"/>
      <c r="H32" s="182"/>
      <c r="I32" s="182"/>
      <c r="J32" s="182"/>
      <c r="K32" s="182"/>
      <c r="L32" s="182"/>
      <c r="M32" s="182"/>
      <c r="N32" s="182"/>
      <c r="O32" s="182"/>
      <c r="P32" s="182"/>
      <c r="Q32" s="182"/>
      <c r="R32" s="182"/>
      <c r="S32" s="182"/>
      <c r="T32" s="182"/>
      <c r="U32" s="182"/>
      <c r="V32" s="182"/>
      <c r="W32" s="184"/>
    </row>
    <row r="33" spans="1:46">
      <c r="A33" s="42"/>
      <c r="B33" s="183"/>
      <c r="C33" s="182"/>
      <c r="D33" s="182"/>
      <c r="E33" s="182"/>
      <c r="F33" s="182"/>
      <c r="G33" s="182"/>
      <c r="H33" s="182"/>
      <c r="I33" s="182"/>
      <c r="J33" s="182"/>
      <c r="K33" s="182"/>
      <c r="L33" s="182"/>
      <c r="M33" s="182"/>
      <c r="N33" s="182"/>
      <c r="O33" s="182"/>
      <c r="P33" s="182"/>
      <c r="Q33" s="182"/>
      <c r="R33" s="182"/>
      <c r="S33" s="182"/>
      <c r="T33" s="182"/>
      <c r="U33" s="182"/>
      <c r="V33" s="182"/>
      <c r="W33" s="184"/>
    </row>
    <row r="34" spans="1:46">
      <c r="A34" s="42"/>
      <c r="B34" s="183"/>
      <c r="C34" s="182"/>
      <c r="D34" s="182"/>
      <c r="E34" s="182"/>
      <c r="F34" s="182"/>
      <c r="G34" s="182"/>
      <c r="H34" s="182"/>
      <c r="I34" s="182"/>
      <c r="J34" s="182"/>
      <c r="K34" s="182"/>
      <c r="L34" s="182"/>
      <c r="M34" s="182"/>
      <c r="N34" s="182"/>
      <c r="O34" s="182"/>
      <c r="P34" s="182"/>
      <c r="Q34" s="182"/>
      <c r="R34" s="182"/>
      <c r="S34" s="182"/>
      <c r="T34" s="182"/>
      <c r="U34" s="182"/>
      <c r="V34" s="182"/>
      <c r="W34" s="184"/>
      <c r="Z34" s="31"/>
    </row>
    <row r="35" spans="1:46">
      <c r="A35" s="42"/>
      <c r="B35" s="183"/>
      <c r="C35" s="182"/>
      <c r="D35" s="182"/>
      <c r="E35" s="182"/>
      <c r="F35" s="182"/>
      <c r="G35" s="182"/>
      <c r="H35" s="182"/>
      <c r="I35" s="182"/>
      <c r="J35" s="182"/>
      <c r="K35" s="182"/>
      <c r="L35" s="182"/>
      <c r="M35" s="182"/>
      <c r="N35" s="182"/>
      <c r="O35" s="182"/>
      <c r="P35" s="182"/>
      <c r="Q35" s="182"/>
      <c r="R35" s="182"/>
      <c r="S35" s="182"/>
      <c r="T35" s="182"/>
      <c r="U35" s="182"/>
      <c r="V35" s="182"/>
      <c r="W35" s="184"/>
    </row>
    <row r="36" spans="1:46">
      <c r="A36" s="42"/>
      <c r="B36" s="183"/>
      <c r="C36" s="182"/>
      <c r="D36" s="182"/>
      <c r="E36" s="182"/>
      <c r="F36" s="182"/>
      <c r="G36" s="182"/>
      <c r="H36" s="182"/>
      <c r="I36" s="182"/>
      <c r="J36" s="182"/>
      <c r="K36" s="182"/>
      <c r="L36" s="182"/>
      <c r="M36" s="182"/>
      <c r="N36" s="182"/>
      <c r="O36" s="203"/>
      <c r="P36" s="167"/>
      <c r="Q36" s="167"/>
      <c r="R36" s="182"/>
      <c r="S36" s="182"/>
      <c r="T36" s="182"/>
      <c r="U36" s="182"/>
      <c r="V36" s="182"/>
      <c r="W36" s="184"/>
    </row>
    <row r="37" spans="1:46">
      <c r="A37" s="42"/>
      <c r="B37" s="183"/>
      <c r="C37" s="219"/>
      <c r="D37" s="182"/>
      <c r="E37" s="203"/>
      <c r="F37" s="182"/>
      <c r="G37" s="182"/>
      <c r="H37" s="182"/>
      <c r="I37" s="182"/>
      <c r="J37" s="182"/>
      <c r="K37" s="182"/>
      <c r="L37" s="182"/>
      <c r="M37" s="182"/>
      <c r="N37" s="182"/>
      <c r="O37" s="203"/>
      <c r="P37" s="167"/>
      <c r="Q37" s="167"/>
      <c r="R37" s="182"/>
      <c r="S37" s="182"/>
      <c r="T37" s="182"/>
      <c r="U37" s="182"/>
      <c r="V37" s="182"/>
      <c r="W37" s="184"/>
    </row>
    <row r="38" spans="1:46" ht="15" customHeight="1">
      <c r="A38" s="42"/>
      <c r="B38" s="183"/>
      <c r="C38" s="182"/>
      <c r="D38" s="182"/>
      <c r="E38" s="182"/>
      <c r="F38" s="182"/>
      <c r="G38" s="182"/>
      <c r="H38" s="182"/>
      <c r="I38" s="182"/>
      <c r="J38" s="182"/>
      <c r="K38" s="182"/>
      <c r="L38" s="182"/>
      <c r="M38" s="182"/>
      <c r="N38" s="182"/>
      <c r="O38" s="182"/>
      <c r="P38" s="182"/>
      <c r="Q38" s="182"/>
      <c r="R38" s="182"/>
      <c r="S38" s="182"/>
      <c r="T38" s="182"/>
      <c r="U38" s="182"/>
      <c r="V38" s="182"/>
      <c r="W38" s="184"/>
    </row>
    <row r="39" spans="1:46" s="28" customFormat="1" ht="24.75" customHeight="1">
      <c r="A39" s="171"/>
      <c r="B39" s="183"/>
      <c r="C39" s="182"/>
      <c r="D39" s="182"/>
      <c r="E39" s="182"/>
      <c r="F39" s="182"/>
      <c r="G39" s="182"/>
      <c r="H39" s="182"/>
      <c r="I39" s="182"/>
      <c r="J39" s="182"/>
      <c r="K39" s="182"/>
      <c r="L39" s="182"/>
      <c r="M39" s="182"/>
      <c r="N39" s="182"/>
      <c r="O39" s="182"/>
      <c r="P39" s="182"/>
      <c r="Q39" s="182"/>
      <c r="R39" s="182"/>
      <c r="S39" s="182"/>
      <c r="T39" s="182"/>
      <c r="U39" s="182"/>
      <c r="V39" s="182"/>
      <c r="W39" s="184"/>
    </row>
    <row r="40" spans="1:46" s="28" customFormat="1" ht="22.5" customHeight="1">
      <c r="A40" s="171"/>
      <c r="B40" s="183"/>
      <c r="C40" s="182"/>
      <c r="D40" s="182"/>
      <c r="E40" s="182"/>
      <c r="F40" s="182"/>
      <c r="G40" s="182"/>
      <c r="H40" s="182"/>
      <c r="I40" s="182"/>
      <c r="J40" s="182"/>
      <c r="K40" s="182"/>
      <c r="L40" s="234" t="s">
        <v>126</v>
      </c>
      <c r="M40" s="234"/>
      <c r="N40" s="234"/>
      <c r="O40" s="234"/>
      <c r="P40" s="234"/>
      <c r="Q40" s="234"/>
      <c r="R40" s="234"/>
      <c r="S40" s="234"/>
      <c r="T40" s="234"/>
      <c r="U40" s="234"/>
      <c r="V40" s="234"/>
      <c r="W40" s="184"/>
    </row>
    <row r="41" spans="1:46" ht="15" customHeight="1">
      <c r="A41" s="42"/>
      <c r="B41" s="209"/>
      <c r="C41" s="208"/>
      <c r="D41" s="203" t="s">
        <v>87</v>
      </c>
      <c r="E41" s="208"/>
      <c r="F41" s="208"/>
      <c r="G41" s="208"/>
      <c r="H41" s="208"/>
      <c r="I41" s="208"/>
      <c r="J41" s="208"/>
      <c r="K41" s="208"/>
      <c r="L41" s="208"/>
      <c r="M41" s="208"/>
      <c r="N41" s="203" t="s">
        <v>61</v>
      </c>
      <c r="O41" s="208"/>
      <c r="P41" s="208"/>
      <c r="Q41" s="208"/>
      <c r="R41" s="208"/>
      <c r="S41" s="208"/>
      <c r="T41" s="208"/>
      <c r="U41" s="208"/>
      <c r="V41" s="208"/>
      <c r="W41" s="210"/>
    </row>
    <row r="42" spans="1:46" ht="15" customHeight="1">
      <c r="B42" s="233" t="s">
        <v>55</v>
      </c>
      <c r="C42" s="234"/>
      <c r="D42" s="234"/>
      <c r="E42" s="234"/>
      <c r="F42" s="234"/>
      <c r="G42" s="234"/>
      <c r="H42" s="234"/>
      <c r="I42" s="234"/>
      <c r="J42" s="234"/>
      <c r="K42" s="234"/>
      <c r="L42" s="234"/>
      <c r="M42" s="234"/>
      <c r="N42" s="234"/>
      <c r="O42" s="234"/>
      <c r="P42" s="234"/>
      <c r="Q42" s="234"/>
      <c r="R42" s="234"/>
      <c r="S42" s="234"/>
      <c r="T42" s="234"/>
      <c r="U42" s="234"/>
      <c r="V42" s="234"/>
      <c r="W42" s="169"/>
    </row>
    <row r="43" spans="1:46" ht="15" customHeight="1" thickBot="1">
      <c r="B43" s="183"/>
      <c r="C43" s="182"/>
      <c r="D43" s="182"/>
      <c r="E43" s="182"/>
      <c r="F43" s="182"/>
      <c r="G43" s="182"/>
      <c r="H43" s="182"/>
      <c r="I43" s="182"/>
      <c r="J43" s="182"/>
      <c r="K43" s="182"/>
      <c r="L43" s="182"/>
      <c r="M43" s="182"/>
      <c r="N43" s="182"/>
      <c r="O43" s="182"/>
      <c r="P43" s="182"/>
      <c r="Q43" s="182"/>
      <c r="R43" s="182"/>
      <c r="S43" s="182"/>
      <c r="T43" s="182"/>
      <c r="U43" s="182"/>
      <c r="V43" s="182"/>
      <c r="W43" s="187"/>
    </row>
    <row r="44" spans="1:46" ht="15" customHeight="1" thickBot="1">
      <c r="B44" s="238" t="s">
        <v>42</v>
      </c>
      <c r="C44" s="239"/>
      <c r="D44" s="258" t="s">
        <v>88</v>
      </c>
      <c r="E44" s="250"/>
      <c r="F44" s="250" t="s">
        <v>31</v>
      </c>
      <c r="G44" s="250"/>
      <c r="H44" s="250" t="s">
        <v>32</v>
      </c>
      <c r="I44" s="250"/>
      <c r="J44" s="250" t="s">
        <v>33</v>
      </c>
      <c r="K44" s="250"/>
      <c r="L44" s="250" t="s">
        <v>89</v>
      </c>
      <c r="M44" s="250"/>
      <c r="N44" s="250" t="s">
        <v>34</v>
      </c>
      <c r="O44" s="250"/>
      <c r="P44" s="250" t="s">
        <v>35</v>
      </c>
      <c r="Q44" s="250"/>
      <c r="R44" s="250" t="s">
        <v>90</v>
      </c>
      <c r="S44" s="250"/>
      <c r="T44" s="250" t="s">
        <v>36</v>
      </c>
      <c r="U44" s="250"/>
      <c r="V44" s="250" t="s">
        <v>37</v>
      </c>
      <c r="W44" s="267"/>
      <c r="Y44" s="238" t="s">
        <v>106</v>
      </c>
      <c r="Z44" s="239"/>
      <c r="AA44" s="258" t="s">
        <v>88</v>
      </c>
      <c r="AB44" s="250"/>
      <c r="AC44" s="250" t="s">
        <v>31</v>
      </c>
      <c r="AD44" s="250"/>
      <c r="AE44" s="250" t="s">
        <v>32</v>
      </c>
      <c r="AF44" s="250"/>
      <c r="AG44" s="250" t="s">
        <v>33</v>
      </c>
      <c r="AH44" s="250"/>
      <c r="AI44" s="250" t="s">
        <v>89</v>
      </c>
      <c r="AJ44" s="250"/>
      <c r="AK44" s="250" t="s">
        <v>34</v>
      </c>
      <c r="AL44" s="250"/>
      <c r="AM44" s="250" t="s">
        <v>35</v>
      </c>
      <c r="AN44" s="250"/>
      <c r="AO44" s="250" t="s">
        <v>90</v>
      </c>
      <c r="AP44" s="250"/>
      <c r="AQ44" s="250" t="s">
        <v>36</v>
      </c>
      <c r="AR44" s="250"/>
      <c r="AS44" s="250" t="s">
        <v>37</v>
      </c>
      <c r="AT44" s="267"/>
    </row>
    <row r="45" spans="1:46" ht="15" customHeight="1">
      <c r="B45" s="240" t="s">
        <v>38</v>
      </c>
      <c r="C45" s="241"/>
      <c r="D45" s="246">
        <f>入力シート①!D2</f>
        <v>43775</v>
      </c>
      <c r="E45" s="247"/>
      <c r="F45" s="251">
        <f>+入力シート①!E2</f>
        <v>43775</v>
      </c>
      <c r="G45" s="251"/>
      <c r="H45" s="247">
        <f>+入力シート①!F2</f>
        <v>43775</v>
      </c>
      <c r="I45" s="247"/>
      <c r="J45" s="251">
        <f>+入力シート①!G2</f>
        <v>43775</v>
      </c>
      <c r="K45" s="251"/>
      <c r="L45" s="247">
        <f>+入力シート①!H2</f>
        <v>43775</v>
      </c>
      <c r="M45" s="247"/>
      <c r="N45" s="251">
        <f>+入力シート①!J2</f>
        <v>43770</v>
      </c>
      <c r="O45" s="251"/>
      <c r="P45" s="247">
        <f>+入力シート①!K2</f>
        <v>43770</v>
      </c>
      <c r="Q45" s="247"/>
      <c r="R45" s="251">
        <f>+入力シート①!L2</f>
        <v>43770</v>
      </c>
      <c r="S45" s="251"/>
      <c r="T45" s="247" t="str">
        <f>入力シート①!M2</f>
        <v>-</v>
      </c>
      <c r="U45" s="247"/>
      <c r="V45" s="251" t="str">
        <f>入力シート①!N2</f>
        <v>-</v>
      </c>
      <c r="W45" s="268"/>
      <c r="Y45" s="240" t="s">
        <v>38</v>
      </c>
      <c r="Z45" s="241"/>
      <c r="AA45" s="246"/>
      <c r="AB45" s="247"/>
      <c r="AC45" s="251"/>
      <c r="AD45" s="251"/>
      <c r="AE45" s="247"/>
      <c r="AF45" s="247"/>
      <c r="AG45" s="251"/>
      <c r="AH45" s="251"/>
      <c r="AI45" s="247"/>
      <c r="AJ45" s="247"/>
      <c r="AK45" s="251"/>
      <c r="AL45" s="251"/>
      <c r="AM45" s="247"/>
      <c r="AN45" s="247"/>
      <c r="AO45" s="251"/>
      <c r="AP45" s="251"/>
      <c r="AQ45" s="247"/>
      <c r="AR45" s="247"/>
      <c r="AS45" s="251"/>
      <c r="AT45" s="268"/>
    </row>
    <row r="46" spans="1:46" ht="15" customHeight="1">
      <c r="B46" s="242" t="s">
        <v>40</v>
      </c>
      <c r="C46" s="243"/>
      <c r="D46" s="248" t="s">
        <v>54</v>
      </c>
      <c r="E46" s="249"/>
      <c r="F46" s="252" t="s">
        <v>45</v>
      </c>
      <c r="G46" s="252"/>
      <c r="H46" s="249" t="s">
        <v>45</v>
      </c>
      <c r="I46" s="249"/>
      <c r="J46" s="252" t="s">
        <v>45</v>
      </c>
      <c r="K46" s="252"/>
      <c r="L46" s="249" t="s">
        <v>45</v>
      </c>
      <c r="M46" s="249"/>
      <c r="N46" s="252" t="s">
        <v>45</v>
      </c>
      <c r="O46" s="252"/>
      <c r="P46" s="249" t="s">
        <v>45</v>
      </c>
      <c r="Q46" s="249"/>
      <c r="R46" s="252" t="s">
        <v>45</v>
      </c>
      <c r="S46" s="252"/>
      <c r="T46" s="249" t="s">
        <v>45</v>
      </c>
      <c r="U46" s="249"/>
      <c r="V46" s="280" t="s">
        <v>45</v>
      </c>
      <c r="W46" s="280"/>
      <c r="Y46" s="242" t="s">
        <v>40</v>
      </c>
      <c r="Z46" s="243"/>
      <c r="AA46" s="271"/>
      <c r="AB46" s="265"/>
      <c r="AC46" s="266"/>
      <c r="AD46" s="266"/>
      <c r="AE46" s="265"/>
      <c r="AF46" s="265"/>
      <c r="AG46" s="266"/>
      <c r="AH46" s="266"/>
      <c r="AI46" s="265"/>
      <c r="AJ46" s="265"/>
      <c r="AK46" s="266"/>
      <c r="AL46" s="266"/>
      <c r="AM46" s="265"/>
      <c r="AN46" s="265"/>
      <c r="AO46" s="266"/>
      <c r="AP46" s="266"/>
      <c r="AQ46" s="265"/>
      <c r="AR46" s="265"/>
      <c r="AS46" s="266"/>
      <c r="AT46" s="283"/>
    </row>
    <row r="47" spans="1:46" ht="15" customHeight="1">
      <c r="B47" s="244" t="s">
        <v>41</v>
      </c>
      <c r="C47" s="245"/>
      <c r="D47" s="324" t="s">
        <v>46</v>
      </c>
      <c r="E47" s="321"/>
      <c r="F47" s="322" t="s">
        <v>47</v>
      </c>
      <c r="G47" s="322"/>
      <c r="H47" s="321" t="s">
        <v>48</v>
      </c>
      <c r="I47" s="321"/>
      <c r="J47" s="322" t="s">
        <v>49</v>
      </c>
      <c r="K47" s="322"/>
      <c r="L47" s="321" t="s">
        <v>50</v>
      </c>
      <c r="M47" s="321"/>
      <c r="N47" s="322" t="s">
        <v>51</v>
      </c>
      <c r="O47" s="322"/>
      <c r="P47" s="323" t="s">
        <v>52</v>
      </c>
      <c r="Q47" s="323"/>
      <c r="R47" s="322" t="s">
        <v>53</v>
      </c>
      <c r="S47" s="322"/>
      <c r="T47" s="321" t="s">
        <v>98</v>
      </c>
      <c r="U47" s="321"/>
      <c r="V47" s="322" t="s">
        <v>99</v>
      </c>
      <c r="W47" s="280"/>
      <c r="Y47" s="244" t="s">
        <v>41</v>
      </c>
      <c r="Z47" s="245"/>
      <c r="AA47" s="284"/>
      <c r="AB47" s="285"/>
      <c r="AC47" s="286"/>
      <c r="AD47" s="286"/>
      <c r="AE47" s="285"/>
      <c r="AF47" s="285"/>
      <c r="AG47" s="286"/>
      <c r="AH47" s="286"/>
      <c r="AI47" s="285"/>
      <c r="AJ47" s="285"/>
      <c r="AK47" s="286"/>
      <c r="AL47" s="286"/>
      <c r="AM47" s="285"/>
      <c r="AN47" s="285"/>
      <c r="AO47" s="286"/>
      <c r="AP47" s="286"/>
      <c r="AQ47" s="285"/>
      <c r="AR47" s="285"/>
      <c r="AS47" s="287"/>
      <c r="AT47" s="288"/>
    </row>
    <row r="48" spans="1:46" ht="15" customHeight="1">
      <c r="B48" s="235" t="s">
        <v>39</v>
      </c>
      <c r="C48" s="205" t="s">
        <v>91</v>
      </c>
      <c r="D48" s="325">
        <f>入力シート①!D5</f>
        <v>25.65</v>
      </c>
      <c r="E48" s="326"/>
      <c r="F48" s="327">
        <f>+入力シート①!E$5</f>
        <v>24.88</v>
      </c>
      <c r="G48" s="327"/>
      <c r="H48" s="326">
        <f>+入力シート①!F$5</f>
        <v>25.44</v>
      </c>
      <c r="I48" s="326"/>
      <c r="J48" s="327">
        <f>+入力シート①!G$5</f>
        <v>24.83</v>
      </c>
      <c r="K48" s="327"/>
      <c r="L48" s="326">
        <f>+入力シート①!H$5</f>
        <v>24.23</v>
      </c>
      <c r="M48" s="326"/>
      <c r="N48" s="327">
        <f>+入力シート①!J$5</f>
        <v>25.2</v>
      </c>
      <c r="O48" s="327"/>
      <c r="P48" s="326">
        <f>+入力シート①!K$5</f>
        <v>25.17</v>
      </c>
      <c r="Q48" s="326"/>
      <c r="R48" s="327">
        <f>+入力シート①!L$5</f>
        <v>25.21</v>
      </c>
      <c r="S48" s="327"/>
      <c r="T48" s="326" t="str">
        <f>+入力シート①!M$5</f>
        <v>-</v>
      </c>
      <c r="U48" s="326"/>
      <c r="V48" s="327" t="str">
        <f>+入力シート①!N$5</f>
        <v>-</v>
      </c>
      <c r="W48" s="329"/>
      <c r="Y48" s="235" t="s">
        <v>107</v>
      </c>
      <c r="Z48" s="205">
        <v>0</v>
      </c>
      <c r="AA48" s="263">
        <f>VLOOKUP($Z48,集計表①!$C$7:$K$19,8)</f>
        <v>2.3222222222222193</v>
      </c>
      <c r="AB48" s="264"/>
      <c r="AC48" s="263">
        <f>VLOOKUP($Z48,集計表①!$C$37:$K$49,8)</f>
        <v>1.5278787878787874</v>
      </c>
      <c r="AD48" s="264"/>
      <c r="AE48" s="263">
        <f>VLOOKUP($Z48,集計表①!$C$67:$K$79,8)</f>
        <v>1.9799999999999933</v>
      </c>
      <c r="AF48" s="264"/>
      <c r="AG48" s="263">
        <f>VLOOKUP($Z48,集計表①!$C$97:$K$109,8)</f>
        <v>1.3343428571428539</v>
      </c>
      <c r="AH48" s="264"/>
      <c r="AI48" s="263">
        <f>VLOOKUP($Z48,集計表①!$C$127:$K$139,8)</f>
        <v>0.96792121212120819</v>
      </c>
      <c r="AJ48" s="264"/>
      <c r="AK48" s="263">
        <f>VLOOKUP($Z48,集計表①!$C$157:$K$169,8)</f>
        <v>1.7399999999999949</v>
      </c>
      <c r="AL48" s="264"/>
      <c r="AM48" s="263">
        <f>VLOOKUP($Z48,集計表①!$C$187:$K$199,8)</f>
        <v>1.5112896551724191</v>
      </c>
      <c r="AN48" s="264"/>
      <c r="AO48" s="263">
        <f>VLOOKUP($Z48,集計表①!$C$217:$K$229,8)</f>
        <v>1.6314259259259281</v>
      </c>
      <c r="AP48" s="264"/>
      <c r="AQ48" s="263" t="e">
        <f>VLOOKUP($Z48,集計表①!$C$247:$K$259,8)</f>
        <v>#VALUE!</v>
      </c>
      <c r="AR48" s="264"/>
      <c r="AS48" s="263" t="e">
        <f>VLOOKUP($Z48,集計表①!$C$277:$K$289,8)</f>
        <v>#VALUE!</v>
      </c>
      <c r="AT48" s="264"/>
    </row>
    <row r="49" spans="2:46" ht="15" customHeight="1">
      <c r="B49" s="236"/>
      <c r="C49" s="206" t="s">
        <v>92</v>
      </c>
      <c r="D49" s="253">
        <f>入力シート①!D9</f>
        <v>25.64</v>
      </c>
      <c r="E49" s="320"/>
      <c r="F49" s="328">
        <f>+入力シート①!E$11</f>
        <v>21.07</v>
      </c>
      <c r="G49" s="328"/>
      <c r="H49" s="320">
        <f>+入力シート①!F$11</f>
        <v>20.7</v>
      </c>
      <c r="I49" s="320"/>
      <c r="J49" s="328">
        <f>+入力シート①!G$11</f>
        <v>20.75</v>
      </c>
      <c r="K49" s="328"/>
      <c r="L49" s="320">
        <f>+入力シート①!H$11</f>
        <v>20.98</v>
      </c>
      <c r="M49" s="320"/>
      <c r="N49" s="328">
        <f>+入力シート①!J$11</f>
        <v>22.69</v>
      </c>
      <c r="O49" s="328"/>
      <c r="P49" s="320">
        <f>+入力シート①!K$11</f>
        <v>22.52</v>
      </c>
      <c r="Q49" s="320"/>
      <c r="R49" s="328">
        <f>+入力シート①!L$11</f>
        <v>23.85</v>
      </c>
      <c r="S49" s="328"/>
      <c r="T49" s="320" t="str">
        <f>+入力シート①!M$11</f>
        <v>-</v>
      </c>
      <c r="U49" s="320"/>
      <c r="V49" s="328" t="str">
        <f>+入力シート①!N$11</f>
        <v>-</v>
      </c>
      <c r="W49" s="330"/>
      <c r="Y49" s="236"/>
      <c r="Z49" s="206">
        <v>100</v>
      </c>
      <c r="AA49" s="263">
        <f>VLOOKUP($Z49,集計表①!$C$7:$K$19,8)</f>
        <v>2.1869555555555529</v>
      </c>
      <c r="AB49" s="264"/>
      <c r="AC49" s="263">
        <f>VLOOKUP($Z49,集計表①!$C$37:$K$49,8)</f>
        <v>1.1644225806451622</v>
      </c>
      <c r="AD49" s="264"/>
      <c r="AE49" s="263">
        <f>VLOOKUP($Z49,集計表①!$C$67:$K$79,8)</f>
        <v>0.22641212121211751</v>
      </c>
      <c r="AF49" s="264"/>
      <c r="AG49" s="263">
        <f>VLOOKUP($Z49,集計表①!$C$97:$K$109,8)</f>
        <v>-7.9855882352944718E-2</v>
      </c>
      <c r="AH49" s="264"/>
      <c r="AI49" s="263">
        <f>VLOOKUP($Z49,集計表①!$C$127:$K$139,8)</f>
        <v>0.22042222222221852</v>
      </c>
      <c r="AJ49" s="264"/>
      <c r="AK49" s="263">
        <f>VLOOKUP($Z49,集計表①!$C$157:$K$169,8)</f>
        <v>1.66616071428572</v>
      </c>
      <c r="AL49" s="264"/>
      <c r="AM49" s="263">
        <f>VLOOKUP($Z49,集計表①!$C$187:$K$199,8)</f>
        <v>1.4392370370370315</v>
      </c>
      <c r="AN49" s="264"/>
      <c r="AO49" s="263">
        <f>VLOOKUP($Z49,集計表①!$C$217:$K$229,8)</f>
        <v>2.087425925925924</v>
      </c>
      <c r="AP49" s="264"/>
      <c r="AQ49" s="263" t="e">
        <f>VLOOKUP($Z49,集計表①!$C$247:$K$259,8)</f>
        <v>#VALUE!</v>
      </c>
      <c r="AR49" s="264"/>
      <c r="AS49" s="263" t="e">
        <f>VLOOKUP($Z49,集計表①!$C$277:$K$289,8)</f>
        <v>#VALUE!</v>
      </c>
      <c r="AT49" s="264"/>
    </row>
    <row r="50" spans="2:46" ht="15" customHeight="1">
      <c r="B50" s="236"/>
      <c r="C50" s="206" t="s">
        <v>93</v>
      </c>
      <c r="D50" s="253">
        <f>入力シート①!D11</f>
        <v>22.07</v>
      </c>
      <c r="E50" s="320"/>
      <c r="F50" s="328">
        <f>+入力シート①!E$13</f>
        <v>17.72</v>
      </c>
      <c r="G50" s="328"/>
      <c r="H50" s="320">
        <f>+入力シート①!F$13</f>
        <v>18.09</v>
      </c>
      <c r="I50" s="320"/>
      <c r="J50" s="328">
        <f>+入力シート①!G$13</f>
        <v>17.84</v>
      </c>
      <c r="K50" s="328"/>
      <c r="L50" s="320">
        <f>+入力シート①!H$13</f>
        <v>17.989999999999998</v>
      </c>
      <c r="M50" s="320"/>
      <c r="N50" s="328">
        <f>+入力シート①!J$13</f>
        <v>19.350000000000001</v>
      </c>
      <c r="O50" s="328"/>
      <c r="P50" s="320">
        <f>+入力シート①!K$13</f>
        <v>19.5</v>
      </c>
      <c r="Q50" s="320"/>
      <c r="R50" s="328">
        <f>+入力シート①!L$13</f>
        <v>19.739999999999998</v>
      </c>
      <c r="S50" s="328"/>
      <c r="T50" s="331" t="str">
        <f>+入力シート①!M$13</f>
        <v>-</v>
      </c>
      <c r="U50" s="331"/>
      <c r="V50" s="328" t="str">
        <f>+入力シート①!N$11</f>
        <v>-</v>
      </c>
      <c r="W50" s="330"/>
      <c r="Y50" s="236"/>
      <c r="Z50" s="206">
        <v>200</v>
      </c>
      <c r="AA50" s="263">
        <f>VLOOKUP($Z50,集計表①!$C$7:$K$19,8)</f>
        <v>2.1786384615384655</v>
      </c>
      <c r="AB50" s="264"/>
      <c r="AC50" s="263">
        <f>VLOOKUP($Z50,集計表①!$C$37:$K$49,8)</f>
        <v>3.0366870967741928</v>
      </c>
      <c r="AD50" s="264"/>
      <c r="AE50" s="263">
        <f>VLOOKUP($Z50,集計表①!$C$67:$K$79,8)</f>
        <v>2.5395363636363673</v>
      </c>
      <c r="AF50" s="264"/>
      <c r="AG50" s="263">
        <f>VLOOKUP($Z50,集計表①!$C$97:$K$109,8)</f>
        <v>1.9313911764705889</v>
      </c>
      <c r="AH50" s="264"/>
      <c r="AI50" s="263">
        <f>VLOOKUP($Z50,集計表①!$C$127:$K$139,8)</f>
        <v>1.8162999999999982</v>
      </c>
      <c r="AJ50" s="264"/>
      <c r="AK50" s="263">
        <f>VLOOKUP($Z50,集計表①!$C$157:$K$169,8)</f>
        <v>2.7599214285714311</v>
      </c>
      <c r="AL50" s="264"/>
      <c r="AM50" s="263">
        <f>VLOOKUP($Z50,集計表①!$C$187:$K$199,8)</f>
        <v>2.6547740740740728</v>
      </c>
      <c r="AN50" s="264"/>
      <c r="AO50" s="263">
        <f>VLOOKUP($Z50,集計表①!$C$217:$K$229,8)</f>
        <v>2.3064148148148149</v>
      </c>
      <c r="AP50" s="264"/>
      <c r="AQ50" s="263" t="e">
        <f>VLOOKUP($Z50,集計表①!$C$247:$K$259,8)</f>
        <v>#VALUE!</v>
      </c>
      <c r="AR50" s="264"/>
      <c r="AS50" s="263" t="e">
        <f>VLOOKUP($Z50,集計表①!$C$277:$K$289,8)</f>
        <v>#VALUE!</v>
      </c>
      <c r="AT50" s="264"/>
    </row>
    <row r="51" spans="2:46" ht="15" customHeight="1">
      <c r="B51" s="236"/>
      <c r="C51" s="206" t="s">
        <v>94</v>
      </c>
      <c r="D51" s="253">
        <f>入力シート①!D12</f>
        <v>18.88</v>
      </c>
      <c r="E51" s="320"/>
      <c r="F51" s="328">
        <f>+入力シート①!E$14</f>
        <v>16.7</v>
      </c>
      <c r="G51" s="328"/>
      <c r="H51" s="320">
        <f>+入力シート①!F$14</f>
        <v>16.71</v>
      </c>
      <c r="I51" s="320"/>
      <c r="J51" s="328">
        <f>+入力シート①!G$14</f>
        <v>16.47</v>
      </c>
      <c r="K51" s="328"/>
      <c r="L51" s="320">
        <f>+入力シート①!H$14</f>
        <v>16.89</v>
      </c>
      <c r="M51" s="320"/>
      <c r="N51" s="328">
        <f>+入力シート①!J$14</f>
        <v>17.02</v>
      </c>
      <c r="O51" s="328"/>
      <c r="P51" s="320">
        <f>+入力シート①!K$14</f>
        <v>17.47</v>
      </c>
      <c r="Q51" s="320"/>
      <c r="R51" s="328">
        <f>+入力シート①!L$14</f>
        <v>17.59</v>
      </c>
      <c r="S51" s="328"/>
      <c r="T51" s="320" t="str">
        <f>+入力シート①!M$14</f>
        <v>-</v>
      </c>
      <c r="U51" s="320"/>
      <c r="V51" s="328" t="str">
        <f>+入力シート①!N$11</f>
        <v>-</v>
      </c>
      <c r="W51" s="330"/>
      <c r="Y51" s="236"/>
      <c r="Z51" s="206">
        <v>300</v>
      </c>
      <c r="AA51" s="263">
        <f>VLOOKUP($Z51,集計表①!$C$7:$K$19,8)</f>
        <v>2.093843749999996</v>
      </c>
      <c r="AB51" s="264"/>
      <c r="AC51" s="263">
        <f>VLOOKUP($Z51,集計表①!$C$37:$K$49,8)</f>
        <v>4.1790052631578973</v>
      </c>
      <c r="AD51" s="264"/>
      <c r="AE51" s="263">
        <f>VLOOKUP($Z51,集計表①!$C$67:$K$79,8)</f>
        <v>3.0415380952380975</v>
      </c>
      <c r="AF51" s="264"/>
      <c r="AG51" s="263">
        <f>VLOOKUP($Z51,集計表①!$C$97:$K$109,8)</f>
        <v>2.1093619047619043</v>
      </c>
      <c r="AH51" s="264"/>
      <c r="AI51" s="263">
        <f>VLOOKUP($Z51,集計表①!$C$127:$K$139,8)</f>
        <v>2.7258350000000036</v>
      </c>
      <c r="AJ51" s="264"/>
      <c r="AK51" s="263">
        <f>VLOOKUP($Z51,集計表①!$C$157:$K$169,8)</f>
        <v>3.0238349999999983</v>
      </c>
      <c r="AL51" s="264"/>
      <c r="AM51" s="263">
        <f>VLOOKUP($Z51,集計表①!$C$187:$K$199,8)</f>
        <v>2.5764894736842106</v>
      </c>
      <c r="AN51" s="264"/>
      <c r="AO51" s="263">
        <f>VLOOKUP($Z51,集計表①!$C$217:$K$229,8)</f>
        <v>1.7581894736842116</v>
      </c>
      <c r="AP51" s="264"/>
      <c r="AQ51" s="263" t="e">
        <f>VLOOKUP($Z51,集計表①!$C$247:$K$259,8)</f>
        <v>#VALUE!</v>
      </c>
      <c r="AR51" s="264"/>
      <c r="AS51" s="263" t="e">
        <f>VLOOKUP($Z51,集計表①!$C$277:$K$289,8)</f>
        <v>#VALUE!</v>
      </c>
      <c r="AT51" s="264"/>
    </row>
    <row r="52" spans="2:46">
      <c r="B52" s="236"/>
      <c r="C52" s="206" t="s">
        <v>95</v>
      </c>
      <c r="D52" s="253">
        <f>入力シート①!D13</f>
        <v>17.03</v>
      </c>
      <c r="E52" s="320"/>
      <c r="F52" s="328">
        <f>+入力シート①!E$15</f>
        <v>12.77</v>
      </c>
      <c r="G52" s="328"/>
      <c r="H52" s="320">
        <f>+入力シート①!F$15</f>
        <v>14.13</v>
      </c>
      <c r="I52" s="320"/>
      <c r="J52" s="328">
        <f>+入力シート①!G$15</f>
        <v>14.55</v>
      </c>
      <c r="K52" s="328"/>
      <c r="L52" s="320">
        <f>+入力シート①!H$15</f>
        <v>15.06</v>
      </c>
      <c r="M52" s="320"/>
      <c r="N52" s="328">
        <f>+入力シート①!J$15</f>
        <v>15.29</v>
      </c>
      <c r="O52" s="328"/>
      <c r="P52" s="320">
        <f>+入力シート①!K$15</f>
        <v>15.72</v>
      </c>
      <c r="Q52" s="320"/>
      <c r="R52" s="328">
        <f>+入力シート①!L$15</f>
        <v>14.68</v>
      </c>
      <c r="S52" s="328"/>
      <c r="T52" s="320" t="str">
        <f>+入力シート①!M$15</f>
        <v>-</v>
      </c>
      <c r="U52" s="320"/>
      <c r="V52" s="328" t="str">
        <f>+入力シート①!N$11</f>
        <v>-</v>
      </c>
      <c r="W52" s="330"/>
      <c r="Y52" s="236"/>
      <c r="Z52" s="206">
        <v>400</v>
      </c>
      <c r="AA52" s="263">
        <f>VLOOKUP($Z52,集計表①!$C$7:$K$19,8)</f>
        <v>1.1172749999999994</v>
      </c>
      <c r="AB52" s="264"/>
      <c r="AC52" s="263">
        <f>VLOOKUP($Z52,集計表①!$C$37:$K$49,8)</f>
        <v>2.72078947368421</v>
      </c>
      <c r="AD52" s="264"/>
      <c r="AE52" s="263">
        <f>VLOOKUP($Z52,集計表①!$C$67:$K$79,8)</f>
        <v>3.0046095238095258</v>
      </c>
      <c r="AF52" s="264"/>
      <c r="AG52" s="263">
        <f>VLOOKUP($Z52,集計表①!$C$97:$K$109,8)</f>
        <v>2.7433047619047635</v>
      </c>
      <c r="AH52" s="264"/>
      <c r="AI52" s="263">
        <f>VLOOKUP($Z52,集計表①!$C$127:$K$139,8)</f>
        <v>2.8577450000000031</v>
      </c>
      <c r="AJ52" s="264"/>
      <c r="AK52" s="263">
        <f>VLOOKUP($Z52,集計表①!$C$157:$K$169,8)</f>
        <v>3.7110176470588243</v>
      </c>
      <c r="AL52" s="264"/>
      <c r="AM52" s="263">
        <f>VLOOKUP($Z52,集計表①!$C$187:$K$199,8)</f>
        <v>3.1668000000000038</v>
      </c>
      <c r="AN52" s="264"/>
      <c r="AO52" s="263">
        <f>VLOOKUP($Z52,集計表①!$C$217:$K$229,8)</f>
        <v>1.5169684210526331</v>
      </c>
      <c r="AP52" s="264"/>
      <c r="AQ52" s="263" t="e">
        <f>VLOOKUP($Z52,集計表①!$C$247:$K$259,8)</f>
        <v>#VALUE!</v>
      </c>
      <c r="AR52" s="264"/>
      <c r="AS52" s="263" t="e">
        <f>VLOOKUP($Z52,集計表①!$C$277:$K$289,8)</f>
        <v>#VALUE!</v>
      </c>
      <c r="AT52" s="264"/>
    </row>
    <row r="53" spans="2:46">
      <c r="B53" s="237"/>
      <c r="C53" s="207" t="s">
        <v>96</v>
      </c>
      <c r="D53" s="253">
        <f>入力シート①!D14</f>
        <v>14.95</v>
      </c>
      <c r="E53" s="320"/>
      <c r="F53" s="328">
        <f>+入力シート①!E$16</f>
        <v>9.44</v>
      </c>
      <c r="G53" s="328"/>
      <c r="H53" s="320">
        <f>+入力シート①!F$16</f>
        <v>11.63</v>
      </c>
      <c r="I53" s="320"/>
      <c r="J53" s="328">
        <f>+入力シート①!G$16</f>
        <v>13</v>
      </c>
      <c r="K53" s="328"/>
      <c r="L53" s="320">
        <f>+入力シート①!H$16</f>
        <v>13.12</v>
      </c>
      <c r="M53" s="320"/>
      <c r="N53" s="328" t="str">
        <f>+入力シート①!J$16</f>
        <v>-</v>
      </c>
      <c r="O53" s="328"/>
      <c r="P53" s="320" t="str">
        <f>入力シート①!K16</f>
        <v>-</v>
      </c>
      <c r="Q53" s="320"/>
      <c r="R53" s="328">
        <f>+入力シート①!L$16</f>
        <v>7.3</v>
      </c>
      <c r="S53" s="328"/>
      <c r="T53" s="320" t="str">
        <f>入力シート①!M14</f>
        <v>-</v>
      </c>
      <c r="U53" s="320"/>
      <c r="V53" s="328" t="str">
        <f>入力シート①!N14</f>
        <v>-</v>
      </c>
      <c r="W53" s="330"/>
      <c r="Y53" s="237"/>
      <c r="Z53" s="207">
        <v>500</v>
      </c>
      <c r="AA53" s="263">
        <f>VLOOKUP($Z53,集計表①!$C$7:$K$19,8)</f>
        <v>1.0677909090909097</v>
      </c>
      <c r="AB53" s="264"/>
      <c r="AC53" s="263">
        <f>VLOOKUP($Z53,集計表①!$C$37:$K$49,8)</f>
        <v>0.80628571428571405</v>
      </c>
      <c r="AD53" s="264"/>
      <c r="AE53" s="263">
        <f>VLOOKUP($Z53,集計表①!$C$67:$K$79,8)</f>
        <v>1.8718625000000007</v>
      </c>
      <c r="AF53" s="264"/>
      <c r="AG53" s="263">
        <f>VLOOKUP($Z53,集計表①!$C$97:$K$109,8)</f>
        <v>3.2351062499999994</v>
      </c>
      <c r="AH53" s="264"/>
      <c r="AI53" s="263">
        <f>VLOOKUP($Z53,集計表①!$C$127:$K$139,8)</f>
        <v>0</v>
      </c>
      <c r="AJ53" s="264"/>
      <c r="AK53" s="263" t="e">
        <f>VLOOKUP($Z53,集計表①!$C$157:$K$169,8)</f>
        <v>#VALUE!</v>
      </c>
      <c r="AL53" s="264"/>
      <c r="AM53" s="263" t="e">
        <f>VLOOKUP($Z53,集計表①!$C$187:$K$199,8)</f>
        <v>#VALUE!</v>
      </c>
      <c r="AN53" s="264"/>
      <c r="AO53" s="263">
        <f>VLOOKUP($Z53,集計表①!$C$217:$K$229,8)</f>
        <v>-2.393921428571427</v>
      </c>
      <c r="AP53" s="264"/>
      <c r="AQ53" s="263" t="e">
        <f>VLOOKUP($Z53,集計表①!$C$247:$K$259,8)</f>
        <v>#VALUE!</v>
      </c>
      <c r="AR53" s="264"/>
      <c r="AS53" s="263" t="e">
        <f>VLOOKUP($Z53,集計表①!$C$277:$K$289,8)</f>
        <v>#VALUE!</v>
      </c>
      <c r="AT53" s="264"/>
    </row>
    <row r="54" spans="2:46">
      <c r="B54" s="259" t="s">
        <v>44</v>
      </c>
      <c r="C54" s="260"/>
      <c r="D54" s="254">
        <f>+入力シート①!D$19</f>
        <v>132</v>
      </c>
      <c r="E54" s="255"/>
      <c r="F54" s="269">
        <f>+入力シート①!E$19</f>
        <v>147</v>
      </c>
      <c r="G54" s="269"/>
      <c r="H54" s="255">
        <f>+入力シート①!F$19</f>
        <v>192</v>
      </c>
      <c r="I54" s="255"/>
      <c r="J54" s="269">
        <f>+入力シート①!G$19</f>
        <v>353</v>
      </c>
      <c r="K54" s="269"/>
      <c r="L54" s="255">
        <f>+入力シート①!H$19</f>
        <v>325</v>
      </c>
      <c r="M54" s="255"/>
      <c r="N54" s="269">
        <f>+入力シート①!J$19</f>
        <v>307</v>
      </c>
      <c r="O54" s="269"/>
      <c r="P54" s="255">
        <f>+入力シート①!K$19</f>
        <v>289</v>
      </c>
      <c r="Q54" s="255"/>
      <c r="R54" s="269">
        <f>+入力シート①!L$19</f>
        <v>263</v>
      </c>
      <c r="S54" s="269"/>
      <c r="T54" s="332" t="str">
        <f>+入力シート①!M$19</f>
        <v>-</v>
      </c>
      <c r="U54" s="332"/>
      <c r="V54" s="269" t="str">
        <f>+入力シート①!N$19</f>
        <v>-</v>
      </c>
      <c r="W54" s="281"/>
      <c r="Y54" s="259" t="s">
        <v>44</v>
      </c>
      <c r="Z54" s="260"/>
      <c r="AA54" s="279"/>
      <c r="AB54" s="278"/>
      <c r="AC54" s="272"/>
      <c r="AD54" s="272"/>
      <c r="AE54" s="278"/>
      <c r="AF54" s="278"/>
      <c r="AG54" s="272"/>
      <c r="AH54" s="272"/>
      <c r="AI54" s="278"/>
      <c r="AJ54" s="278"/>
      <c r="AK54" s="272"/>
      <c r="AL54" s="272"/>
      <c r="AM54" s="278"/>
      <c r="AN54" s="278"/>
      <c r="AO54" s="272"/>
      <c r="AP54" s="272"/>
      <c r="AQ54" s="278"/>
      <c r="AR54" s="278"/>
      <c r="AS54" s="272"/>
      <c r="AT54" s="273"/>
    </row>
    <row r="55" spans="2:46" ht="16.5" thickBot="1">
      <c r="B55" s="261" t="s">
        <v>97</v>
      </c>
      <c r="C55" s="262"/>
      <c r="D55" s="256">
        <f>+入力シート①!D$20</f>
        <v>1.1000000000000001</v>
      </c>
      <c r="E55" s="257"/>
      <c r="F55" s="270">
        <f>+入力シート①!E$20</f>
        <v>0.9</v>
      </c>
      <c r="G55" s="270"/>
      <c r="H55" s="257">
        <f>+入力シート①!F$20</f>
        <v>0.5</v>
      </c>
      <c r="I55" s="257"/>
      <c r="J55" s="270">
        <f>+入力シート①!G$20</f>
        <v>0.2</v>
      </c>
      <c r="K55" s="270"/>
      <c r="L55" s="257">
        <f>+入力シート①!H$20</f>
        <v>1.2</v>
      </c>
      <c r="M55" s="257"/>
      <c r="N55" s="270">
        <f>+入力シート①!J$20</f>
        <v>1.6</v>
      </c>
      <c r="O55" s="270"/>
      <c r="P55" s="257">
        <f>+入力シート①!K$20</f>
        <v>1.2</v>
      </c>
      <c r="Q55" s="257"/>
      <c r="R55" s="270">
        <f>+入力シート①!L$20</f>
        <v>0.4</v>
      </c>
      <c r="S55" s="270"/>
      <c r="T55" s="333" t="str">
        <f>+入力シート①!M$20</f>
        <v>-</v>
      </c>
      <c r="U55" s="333"/>
      <c r="V55" s="270" t="str">
        <f>+入力シート①!N$20</f>
        <v>-</v>
      </c>
      <c r="W55" s="282"/>
      <c r="Y55" s="261" t="s">
        <v>97</v>
      </c>
      <c r="Z55" s="262"/>
      <c r="AA55" s="274"/>
      <c r="AB55" s="275"/>
      <c r="AC55" s="276"/>
      <c r="AD55" s="276"/>
      <c r="AE55" s="275"/>
      <c r="AF55" s="275"/>
      <c r="AG55" s="276"/>
      <c r="AH55" s="276"/>
      <c r="AI55" s="275"/>
      <c r="AJ55" s="275"/>
      <c r="AK55" s="276"/>
      <c r="AL55" s="276"/>
      <c r="AM55" s="275"/>
      <c r="AN55" s="275"/>
      <c r="AO55" s="276"/>
      <c r="AP55" s="276"/>
      <c r="AQ55" s="275"/>
      <c r="AR55" s="275"/>
      <c r="AS55" s="276"/>
      <c r="AT55" s="277"/>
    </row>
    <row r="56" spans="2:46" ht="16.5" thickBot="1">
      <c r="B56" s="197"/>
      <c r="C56" s="198"/>
      <c r="D56" s="199"/>
      <c r="E56" s="199"/>
      <c r="F56" s="199"/>
      <c r="G56" s="199"/>
      <c r="H56" s="199"/>
      <c r="I56" s="199"/>
      <c r="J56" s="199"/>
      <c r="K56" s="199"/>
      <c r="L56" s="199"/>
      <c r="M56" s="199"/>
      <c r="N56" s="199"/>
      <c r="O56" s="199"/>
      <c r="P56" s="199"/>
      <c r="Q56" s="199"/>
      <c r="R56" s="204" t="s">
        <v>100</v>
      </c>
      <c r="S56" s="204"/>
      <c r="T56" s="199"/>
      <c r="U56" s="199"/>
      <c r="V56" s="199"/>
      <c r="W56" s="200"/>
      <c r="Y56" s="238" t="s">
        <v>108</v>
      </c>
      <c r="Z56" s="239"/>
      <c r="AA56" s="258" t="s">
        <v>88</v>
      </c>
      <c r="AB56" s="250"/>
      <c r="AC56" s="250" t="s">
        <v>31</v>
      </c>
      <c r="AD56" s="250"/>
      <c r="AE56" s="250" t="s">
        <v>32</v>
      </c>
      <c r="AF56" s="250"/>
      <c r="AG56" s="250" t="s">
        <v>33</v>
      </c>
      <c r="AH56" s="250"/>
      <c r="AI56" s="250" t="s">
        <v>89</v>
      </c>
      <c r="AJ56" s="250"/>
      <c r="AK56" s="250" t="s">
        <v>34</v>
      </c>
      <c r="AL56" s="250"/>
      <c r="AM56" s="250" t="s">
        <v>35</v>
      </c>
      <c r="AN56" s="250"/>
      <c r="AO56" s="250" t="s">
        <v>90</v>
      </c>
      <c r="AP56" s="250"/>
      <c r="AQ56" s="250" t="s">
        <v>36</v>
      </c>
      <c r="AR56" s="250"/>
      <c r="AS56" s="250" t="s">
        <v>37</v>
      </c>
      <c r="AT56" s="267"/>
    </row>
    <row r="57" spans="2:46">
      <c r="B57" s="183"/>
      <c r="C57" s="182"/>
      <c r="D57" s="182"/>
      <c r="E57" s="182"/>
      <c r="F57" s="182"/>
      <c r="G57" s="182"/>
      <c r="H57" s="182"/>
      <c r="I57" s="182"/>
      <c r="J57" s="182"/>
      <c r="K57" s="182"/>
      <c r="L57" s="182"/>
      <c r="M57" s="182"/>
      <c r="N57" s="182"/>
      <c r="O57" s="182"/>
      <c r="P57" s="182"/>
      <c r="Q57" s="182"/>
      <c r="R57" s="182"/>
      <c r="S57" s="182"/>
      <c r="T57" s="182"/>
      <c r="U57" s="182"/>
      <c r="V57" s="182"/>
      <c r="W57" s="184"/>
      <c r="Y57" s="240" t="s">
        <v>38</v>
      </c>
      <c r="Z57" s="241"/>
      <c r="AA57" s="246"/>
      <c r="AB57" s="247"/>
      <c r="AC57" s="251"/>
      <c r="AD57" s="251"/>
      <c r="AE57" s="247"/>
      <c r="AF57" s="247"/>
      <c r="AG57" s="251"/>
      <c r="AH57" s="251"/>
      <c r="AI57" s="247"/>
      <c r="AJ57" s="247"/>
      <c r="AK57" s="251"/>
      <c r="AL57" s="251"/>
      <c r="AM57" s="247"/>
      <c r="AN57" s="247"/>
      <c r="AO57" s="251"/>
      <c r="AP57" s="251"/>
      <c r="AQ57" s="247"/>
      <c r="AR57" s="247"/>
      <c r="AS57" s="251"/>
      <c r="AT57" s="268"/>
    </row>
    <row r="58" spans="2:46">
      <c r="B58" s="183"/>
      <c r="C58" s="182"/>
      <c r="D58" s="182"/>
      <c r="E58" s="182"/>
      <c r="F58" s="182"/>
      <c r="G58" s="182"/>
      <c r="H58" s="182"/>
      <c r="I58" s="182"/>
      <c r="J58" s="182"/>
      <c r="K58" s="182"/>
      <c r="L58" s="182"/>
      <c r="M58" s="182"/>
      <c r="N58" s="182"/>
      <c r="O58" s="182"/>
      <c r="P58" s="182"/>
      <c r="Q58" s="182"/>
      <c r="R58" s="182"/>
      <c r="S58" s="182"/>
      <c r="T58" s="182"/>
      <c r="U58" s="182"/>
      <c r="V58" s="182"/>
      <c r="W58" s="184"/>
      <c r="Y58" s="242" t="s">
        <v>40</v>
      </c>
      <c r="Z58" s="243"/>
      <c r="AA58" s="271" t="s">
        <v>54</v>
      </c>
      <c r="AB58" s="265"/>
      <c r="AC58" s="266" t="s">
        <v>45</v>
      </c>
      <c r="AD58" s="266"/>
      <c r="AE58" s="265" t="s">
        <v>45</v>
      </c>
      <c r="AF58" s="265"/>
      <c r="AG58" s="266" t="s">
        <v>45</v>
      </c>
      <c r="AH58" s="266"/>
      <c r="AI58" s="265" t="s">
        <v>45</v>
      </c>
      <c r="AJ58" s="265"/>
      <c r="AK58" s="266" t="s">
        <v>45</v>
      </c>
      <c r="AL58" s="266"/>
      <c r="AM58" s="265" t="s">
        <v>45</v>
      </c>
      <c r="AN58" s="265"/>
      <c r="AO58" s="266" t="s">
        <v>45</v>
      </c>
      <c r="AP58" s="266"/>
      <c r="AQ58" s="265" t="s">
        <v>45</v>
      </c>
      <c r="AR58" s="265"/>
      <c r="AS58" s="266" t="s">
        <v>45</v>
      </c>
      <c r="AT58" s="283"/>
    </row>
    <row r="59" spans="2:46">
      <c r="B59" s="183"/>
      <c r="C59" s="182"/>
      <c r="D59" s="182"/>
      <c r="E59" s="182"/>
      <c r="F59" s="182"/>
      <c r="G59" s="182"/>
      <c r="H59" s="182"/>
      <c r="I59" s="182"/>
      <c r="J59" s="182"/>
      <c r="K59" s="182"/>
      <c r="L59" s="182"/>
      <c r="M59" s="182"/>
      <c r="N59" s="182"/>
      <c r="O59" s="182"/>
      <c r="P59" s="182"/>
      <c r="Q59" s="182"/>
      <c r="R59" s="182"/>
      <c r="S59" s="182"/>
      <c r="T59" s="182"/>
      <c r="U59" s="182"/>
      <c r="V59" s="182"/>
      <c r="W59" s="184"/>
      <c r="Y59" s="244" t="s">
        <v>41</v>
      </c>
      <c r="Z59" s="245"/>
      <c r="AA59" s="284" t="s">
        <v>46</v>
      </c>
      <c r="AB59" s="285"/>
      <c r="AC59" s="286" t="s">
        <v>47</v>
      </c>
      <c r="AD59" s="286"/>
      <c r="AE59" s="285" t="s">
        <v>48</v>
      </c>
      <c r="AF59" s="285"/>
      <c r="AG59" s="286" t="s">
        <v>49</v>
      </c>
      <c r="AH59" s="286"/>
      <c r="AI59" s="285" t="s">
        <v>50</v>
      </c>
      <c r="AJ59" s="285"/>
      <c r="AK59" s="286" t="s">
        <v>51</v>
      </c>
      <c r="AL59" s="286"/>
      <c r="AM59" s="285" t="s">
        <v>52</v>
      </c>
      <c r="AN59" s="285"/>
      <c r="AO59" s="286" t="s">
        <v>53</v>
      </c>
      <c r="AP59" s="286"/>
      <c r="AQ59" s="285" t="s">
        <v>98</v>
      </c>
      <c r="AR59" s="285"/>
      <c r="AS59" s="287" t="s">
        <v>99</v>
      </c>
      <c r="AT59" s="288"/>
    </row>
    <row r="60" spans="2:46">
      <c r="B60" s="183"/>
      <c r="C60" s="182"/>
      <c r="D60" s="182"/>
      <c r="E60" s="182"/>
      <c r="F60" s="182"/>
      <c r="G60" s="182"/>
      <c r="H60" s="182"/>
      <c r="I60" s="182"/>
      <c r="J60" s="182"/>
      <c r="K60" s="182"/>
      <c r="L60" s="182"/>
      <c r="M60" s="182"/>
      <c r="N60" s="182"/>
      <c r="O60" s="182"/>
      <c r="P60" s="182"/>
      <c r="Q60" s="182"/>
      <c r="R60" s="182"/>
      <c r="S60" s="182"/>
      <c r="T60" s="182"/>
      <c r="U60" s="182"/>
      <c r="V60" s="182"/>
      <c r="W60" s="184"/>
      <c r="Y60" s="235" t="s">
        <v>39</v>
      </c>
      <c r="Z60" s="205">
        <v>0</v>
      </c>
      <c r="AA60" s="263" t="str">
        <f>+IF(AA48&lt;=-2.5,"---",IF(AA48&lt;=-1.5,"--",IF(AA48&lt;=-0.5,"-",IF(AA48&lt;=0,"-+",IF(AA48&lt;=0.5,"+-",IF(AA48&lt;=1.5,"+",IF(AA48&lt;=2.5,"++","+++")))))))</f>
        <v>++</v>
      </c>
      <c r="AB60" s="264"/>
      <c r="AC60" s="263" t="str">
        <f t="shared" ref="AC60" si="0">+IF(AC48&lt;=-2.5,"---",IF(AC48&lt;=-1.5,"--",IF(AC48&lt;=-0.5,"-",IF(AC48&lt;=0,"-+",IF(AC48&lt;=0.5,"+-",IF(AC48&lt;=1.5,"+",IF(AC48&lt;=2.5,"++","+++")))))))</f>
        <v>++</v>
      </c>
      <c r="AD60" s="264"/>
      <c r="AE60" s="263" t="str">
        <f t="shared" ref="AE60" si="1">+IF(AE48&lt;=-2.5,"---",IF(AE48&lt;=-1.5,"--",IF(AE48&lt;=-0.5,"-",IF(AE48&lt;=0,"-+",IF(AE48&lt;=0.5,"+-",IF(AE48&lt;=1.5,"+",IF(AE48&lt;=2.5,"++","+++")))))))</f>
        <v>++</v>
      </c>
      <c r="AF60" s="264"/>
      <c r="AG60" s="263" t="str">
        <f t="shared" ref="AG60" si="2">+IF(AG48&lt;=-2.5,"---",IF(AG48&lt;=-1.5,"--",IF(AG48&lt;=-0.5,"-",IF(AG48&lt;=0,"-+",IF(AG48&lt;=0.5,"+-",IF(AG48&lt;=1.5,"+",IF(AG48&lt;=2.5,"++","+++")))))))</f>
        <v>+</v>
      </c>
      <c r="AH60" s="264"/>
      <c r="AI60" s="263" t="str">
        <f t="shared" ref="AI60" si="3">+IF(AI48&lt;=-2.5,"---",IF(AI48&lt;=-1.5,"--",IF(AI48&lt;=-0.5,"-",IF(AI48&lt;=0,"-+",IF(AI48&lt;=0.5,"+-",IF(AI48&lt;=1.5,"+",IF(AI48&lt;=2.5,"++","+++")))))))</f>
        <v>+</v>
      </c>
      <c r="AJ60" s="264"/>
      <c r="AK60" s="263" t="str">
        <f t="shared" ref="AK60" si="4">+IF(AK48&lt;=-2.5,"---",IF(AK48&lt;=-1.5,"--",IF(AK48&lt;=-0.5,"-",IF(AK48&lt;=0,"-+",IF(AK48&lt;=0.5,"+-",IF(AK48&lt;=1.5,"+",IF(AK48&lt;=2.5,"++","+++")))))))</f>
        <v>++</v>
      </c>
      <c r="AL60" s="264"/>
      <c r="AM60" s="263" t="str">
        <f t="shared" ref="AM60" si="5">+IF(AM48&lt;=-2.5,"---",IF(AM48&lt;=-1.5,"--",IF(AM48&lt;=-0.5,"-",IF(AM48&lt;=0,"-+",IF(AM48&lt;=0.5,"+-",IF(AM48&lt;=1.5,"+",IF(AM48&lt;=2.5,"++","+++")))))))</f>
        <v>++</v>
      </c>
      <c r="AN60" s="264"/>
      <c r="AO60" s="263" t="str">
        <f t="shared" ref="AO60" si="6">+IF(AO48&lt;=-2.5,"---",IF(AO48&lt;=-1.5,"--",IF(AO48&lt;=-0.5,"-",IF(AO48&lt;=0,"-+",IF(AO48&lt;=0.5,"+-",IF(AO48&lt;=1.5,"+",IF(AO48&lt;=2.5,"++","+++")))))))</f>
        <v>++</v>
      </c>
      <c r="AP60" s="264"/>
      <c r="AQ60" s="263" t="e">
        <f t="shared" ref="AQ60:AS65" si="7">+IF(AQ48&lt;=-2.5,"---",IF(AQ48&lt;=-1.5,"--",IF(AQ48&lt;=-0.5,"-",IF(AQ48&lt;=0,"-+",IF(AQ48&lt;=0.5,"+-",IF(AQ48&lt;=1.5,"+",IF(AQ48&lt;=2.5,"++","+++")))))))</f>
        <v>#VALUE!</v>
      </c>
      <c r="AR60" s="264"/>
      <c r="AS60" s="263" t="e">
        <f t="shared" ref="AS60" si="8">+IF(AS48&lt;=-2.5,"---",IF(AS48&lt;=-1.5,"--",IF(AS48&lt;=-0.5,"-",IF(AS48&lt;=0,"-+",IF(AS48&lt;=0.5,"+-",IF(AS48&lt;=1.5,"+",IF(AS48&lt;=2.5,"++","+++")))))))</f>
        <v>#VALUE!</v>
      </c>
      <c r="AT60" s="264"/>
    </row>
    <row r="61" spans="2:46">
      <c r="B61" s="183"/>
      <c r="C61" s="182"/>
      <c r="D61" s="182"/>
      <c r="E61" s="182"/>
      <c r="F61" s="182"/>
      <c r="G61" s="182"/>
      <c r="H61" s="182"/>
      <c r="I61" s="182"/>
      <c r="J61" s="182"/>
      <c r="K61" s="182"/>
      <c r="L61" s="182"/>
      <c r="M61" s="182"/>
      <c r="N61" s="182"/>
      <c r="O61" s="182"/>
      <c r="P61" s="182"/>
      <c r="Q61" s="182"/>
      <c r="R61" s="182"/>
      <c r="S61" s="182"/>
      <c r="T61" s="182"/>
      <c r="U61" s="182"/>
      <c r="V61" s="182"/>
      <c r="W61" s="184"/>
      <c r="Y61" s="236"/>
      <c r="Z61" s="206">
        <v>100</v>
      </c>
      <c r="AA61" s="263" t="str">
        <f t="shared" ref="AA61:AO65" si="9">+IF(AA49&lt;=-2.5,"---",IF(AA49&lt;=-1.5,"--",IF(AA49&lt;=-0.5,"-",IF(AA49&lt;=0,"-+",IF(AA49&lt;=0.5,"+-",IF(AA49&lt;=1.5,"+",IF(AA49&lt;=2.5,"++","+++")))))))</f>
        <v>++</v>
      </c>
      <c r="AB61" s="264"/>
      <c r="AC61" s="263" t="str">
        <f t="shared" si="9"/>
        <v>+</v>
      </c>
      <c r="AD61" s="264"/>
      <c r="AE61" s="263" t="str">
        <f t="shared" si="9"/>
        <v>+-</v>
      </c>
      <c r="AF61" s="264"/>
      <c r="AG61" s="263" t="str">
        <f t="shared" si="9"/>
        <v>-+</v>
      </c>
      <c r="AH61" s="264"/>
      <c r="AI61" s="263" t="str">
        <f t="shared" si="9"/>
        <v>+-</v>
      </c>
      <c r="AJ61" s="264"/>
      <c r="AK61" s="263" t="str">
        <f t="shared" si="9"/>
        <v>++</v>
      </c>
      <c r="AL61" s="264"/>
      <c r="AM61" s="263" t="str">
        <f t="shared" si="9"/>
        <v>+</v>
      </c>
      <c r="AN61" s="264"/>
      <c r="AO61" s="263" t="str">
        <f t="shared" si="9"/>
        <v>++</v>
      </c>
      <c r="AP61" s="264"/>
      <c r="AQ61" s="263" t="e">
        <f t="shared" si="7"/>
        <v>#VALUE!</v>
      </c>
      <c r="AR61" s="264"/>
      <c r="AS61" s="263" t="e">
        <f t="shared" si="7"/>
        <v>#VALUE!</v>
      </c>
      <c r="AT61" s="264"/>
    </row>
    <row r="62" spans="2:46">
      <c r="B62" s="183"/>
      <c r="C62" s="182"/>
      <c r="D62" s="182"/>
      <c r="E62" s="182"/>
      <c r="F62" s="182"/>
      <c r="G62" s="182"/>
      <c r="H62" s="182"/>
      <c r="I62" s="182"/>
      <c r="J62" s="182"/>
      <c r="K62" s="182"/>
      <c r="L62" s="182"/>
      <c r="M62" s="182"/>
      <c r="N62" s="182"/>
      <c r="O62" s="182"/>
      <c r="P62" s="182"/>
      <c r="Q62" s="182"/>
      <c r="R62" s="182"/>
      <c r="S62" s="182"/>
      <c r="T62" s="182"/>
      <c r="U62" s="182"/>
      <c r="V62" s="182"/>
      <c r="W62" s="184"/>
      <c r="Y62" s="236"/>
      <c r="Z62" s="206">
        <v>200</v>
      </c>
      <c r="AA62" s="263" t="str">
        <f t="shared" si="9"/>
        <v>++</v>
      </c>
      <c r="AB62" s="264"/>
      <c r="AC62" s="263" t="str">
        <f t="shared" si="9"/>
        <v>+++</v>
      </c>
      <c r="AD62" s="264"/>
      <c r="AE62" s="263" t="str">
        <f t="shared" si="9"/>
        <v>+++</v>
      </c>
      <c r="AF62" s="264"/>
      <c r="AG62" s="263" t="str">
        <f t="shared" si="9"/>
        <v>++</v>
      </c>
      <c r="AH62" s="264"/>
      <c r="AI62" s="263" t="str">
        <f t="shared" si="9"/>
        <v>++</v>
      </c>
      <c r="AJ62" s="264"/>
      <c r="AK62" s="263" t="str">
        <f t="shared" si="9"/>
        <v>+++</v>
      </c>
      <c r="AL62" s="264"/>
      <c r="AM62" s="263" t="str">
        <f t="shared" si="9"/>
        <v>+++</v>
      </c>
      <c r="AN62" s="264"/>
      <c r="AO62" s="263" t="str">
        <f t="shared" si="9"/>
        <v>++</v>
      </c>
      <c r="AP62" s="264"/>
      <c r="AQ62" s="263" t="e">
        <f t="shared" si="7"/>
        <v>#VALUE!</v>
      </c>
      <c r="AR62" s="264"/>
      <c r="AS62" s="263" t="e">
        <f t="shared" si="7"/>
        <v>#VALUE!</v>
      </c>
      <c r="AT62" s="264"/>
    </row>
    <row r="63" spans="2:46">
      <c r="B63" s="183"/>
      <c r="C63" s="182"/>
      <c r="D63" s="182"/>
      <c r="E63" s="182"/>
      <c r="F63" s="182"/>
      <c r="G63" s="182"/>
      <c r="H63" s="182"/>
      <c r="I63" s="182"/>
      <c r="J63" s="182"/>
      <c r="K63" s="182"/>
      <c r="L63" s="182"/>
      <c r="M63" s="182"/>
      <c r="N63" s="182"/>
      <c r="O63" s="182"/>
      <c r="P63" s="182"/>
      <c r="Q63" s="182"/>
      <c r="R63" s="182"/>
      <c r="S63" s="182"/>
      <c r="T63" s="182"/>
      <c r="U63" s="182"/>
      <c r="V63" s="182"/>
      <c r="W63" s="184"/>
      <c r="Y63" s="236"/>
      <c r="Z63" s="206">
        <v>300</v>
      </c>
      <c r="AA63" s="263" t="str">
        <f t="shared" si="9"/>
        <v>++</v>
      </c>
      <c r="AB63" s="264"/>
      <c r="AC63" s="263" t="str">
        <f t="shared" si="9"/>
        <v>+++</v>
      </c>
      <c r="AD63" s="264"/>
      <c r="AE63" s="263" t="str">
        <f t="shared" si="9"/>
        <v>+++</v>
      </c>
      <c r="AF63" s="264"/>
      <c r="AG63" s="263" t="str">
        <f t="shared" si="9"/>
        <v>++</v>
      </c>
      <c r="AH63" s="264"/>
      <c r="AI63" s="263" t="str">
        <f t="shared" si="9"/>
        <v>+++</v>
      </c>
      <c r="AJ63" s="264"/>
      <c r="AK63" s="263" t="str">
        <f t="shared" si="9"/>
        <v>+++</v>
      </c>
      <c r="AL63" s="264"/>
      <c r="AM63" s="263" t="str">
        <f t="shared" si="9"/>
        <v>+++</v>
      </c>
      <c r="AN63" s="264"/>
      <c r="AO63" s="263" t="str">
        <f t="shared" si="9"/>
        <v>++</v>
      </c>
      <c r="AP63" s="264"/>
      <c r="AQ63" s="263" t="e">
        <f t="shared" si="7"/>
        <v>#VALUE!</v>
      </c>
      <c r="AR63" s="264"/>
      <c r="AS63" s="263" t="e">
        <f t="shared" si="7"/>
        <v>#VALUE!</v>
      </c>
      <c r="AT63" s="264"/>
    </row>
    <row r="64" spans="2:46">
      <c r="B64" s="183"/>
      <c r="C64" s="182"/>
      <c r="D64" s="182"/>
      <c r="E64" s="182"/>
      <c r="F64" s="182"/>
      <c r="G64" s="182"/>
      <c r="H64" s="182"/>
      <c r="I64" s="182"/>
      <c r="J64" s="182"/>
      <c r="K64" s="182"/>
      <c r="L64" s="182"/>
      <c r="M64" s="182"/>
      <c r="N64" s="182"/>
      <c r="O64" s="182"/>
      <c r="P64" s="182"/>
      <c r="Q64" s="182"/>
      <c r="R64" s="182"/>
      <c r="S64" s="182"/>
      <c r="T64" s="182"/>
      <c r="U64" s="182"/>
      <c r="V64" s="182"/>
      <c r="W64" s="184"/>
      <c r="Y64" s="236"/>
      <c r="Z64" s="206">
        <v>400</v>
      </c>
      <c r="AA64" s="263" t="str">
        <f t="shared" si="9"/>
        <v>+</v>
      </c>
      <c r="AB64" s="264"/>
      <c r="AC64" s="263" t="str">
        <f t="shared" si="9"/>
        <v>+++</v>
      </c>
      <c r="AD64" s="264"/>
      <c r="AE64" s="263" t="str">
        <f t="shared" si="9"/>
        <v>+++</v>
      </c>
      <c r="AF64" s="264"/>
      <c r="AG64" s="263" t="str">
        <f t="shared" si="9"/>
        <v>+++</v>
      </c>
      <c r="AH64" s="264"/>
      <c r="AI64" s="263" t="str">
        <f t="shared" si="9"/>
        <v>+++</v>
      </c>
      <c r="AJ64" s="264"/>
      <c r="AK64" s="263" t="str">
        <f t="shared" si="9"/>
        <v>+++</v>
      </c>
      <c r="AL64" s="264"/>
      <c r="AM64" s="263" t="str">
        <f t="shared" si="9"/>
        <v>+++</v>
      </c>
      <c r="AN64" s="264"/>
      <c r="AO64" s="263" t="str">
        <f t="shared" si="9"/>
        <v>++</v>
      </c>
      <c r="AP64" s="264"/>
      <c r="AQ64" s="263" t="e">
        <f t="shared" si="7"/>
        <v>#VALUE!</v>
      </c>
      <c r="AR64" s="264"/>
      <c r="AS64" s="263" t="e">
        <f t="shared" si="7"/>
        <v>#VALUE!</v>
      </c>
      <c r="AT64" s="264"/>
    </row>
    <row r="65" spans="2:46">
      <c r="B65" s="183"/>
      <c r="C65" s="182"/>
      <c r="D65" s="182"/>
      <c r="E65" s="182"/>
      <c r="F65" s="182"/>
      <c r="G65" s="182"/>
      <c r="H65" s="182"/>
      <c r="I65" s="182"/>
      <c r="J65" s="182"/>
      <c r="K65" s="182"/>
      <c r="L65" s="182"/>
      <c r="M65" s="182"/>
      <c r="N65" s="182"/>
      <c r="O65" s="182"/>
      <c r="P65" s="182"/>
      <c r="Q65" s="182"/>
      <c r="R65" s="182"/>
      <c r="S65" s="182"/>
      <c r="T65" s="182"/>
      <c r="U65" s="182"/>
      <c r="V65" s="182"/>
      <c r="W65" s="184"/>
      <c r="Y65" s="237"/>
      <c r="Z65" s="207">
        <v>500</v>
      </c>
      <c r="AA65" s="263" t="str">
        <f t="shared" si="9"/>
        <v>+</v>
      </c>
      <c r="AB65" s="264"/>
      <c r="AC65" s="263" t="str">
        <f t="shared" si="9"/>
        <v>+</v>
      </c>
      <c r="AD65" s="264"/>
      <c r="AE65" s="263" t="str">
        <f t="shared" si="9"/>
        <v>++</v>
      </c>
      <c r="AF65" s="264"/>
      <c r="AG65" s="263" t="str">
        <f t="shared" si="9"/>
        <v>+++</v>
      </c>
      <c r="AH65" s="264"/>
      <c r="AI65" s="263" t="str">
        <f t="shared" si="9"/>
        <v>-+</v>
      </c>
      <c r="AJ65" s="264"/>
      <c r="AK65" s="263" t="e">
        <f t="shared" si="9"/>
        <v>#VALUE!</v>
      </c>
      <c r="AL65" s="264"/>
      <c r="AM65" s="263" t="e">
        <f t="shared" si="9"/>
        <v>#VALUE!</v>
      </c>
      <c r="AN65" s="264"/>
      <c r="AO65" s="263" t="str">
        <f t="shared" si="9"/>
        <v>--</v>
      </c>
      <c r="AP65" s="264"/>
      <c r="AQ65" s="263" t="e">
        <f t="shared" si="7"/>
        <v>#VALUE!</v>
      </c>
      <c r="AR65" s="264"/>
      <c r="AS65" s="263" t="e">
        <f t="shared" si="7"/>
        <v>#VALUE!</v>
      </c>
      <c r="AT65" s="264"/>
    </row>
    <row r="66" spans="2:46">
      <c r="B66" s="183"/>
      <c r="C66" s="182"/>
      <c r="D66" s="182"/>
      <c r="E66" s="182"/>
      <c r="F66" s="182"/>
      <c r="G66" s="182"/>
      <c r="H66" s="182"/>
      <c r="I66" s="182"/>
      <c r="J66" s="182"/>
      <c r="K66" s="182"/>
      <c r="L66" s="182"/>
      <c r="M66" s="182"/>
      <c r="N66" s="182"/>
      <c r="O66" s="182"/>
      <c r="P66" s="182"/>
      <c r="Q66" s="182"/>
      <c r="R66" s="182"/>
      <c r="S66" s="182"/>
      <c r="T66" s="182"/>
      <c r="U66" s="182"/>
      <c r="V66" s="182"/>
      <c r="W66" s="184"/>
      <c r="Y66" s="259" t="s">
        <v>44</v>
      </c>
      <c r="Z66" s="260"/>
      <c r="AA66" s="279"/>
      <c r="AB66" s="278"/>
      <c r="AC66" s="272"/>
      <c r="AD66" s="272"/>
      <c r="AE66" s="278"/>
      <c r="AF66" s="278"/>
      <c r="AG66" s="272"/>
      <c r="AH66" s="272"/>
      <c r="AI66" s="278"/>
      <c r="AJ66" s="278"/>
      <c r="AK66" s="272"/>
      <c r="AL66" s="272"/>
      <c r="AM66" s="278"/>
      <c r="AN66" s="278"/>
      <c r="AO66" s="272"/>
      <c r="AP66" s="272"/>
      <c r="AQ66" s="278"/>
      <c r="AR66" s="278"/>
      <c r="AS66" s="272"/>
      <c r="AT66" s="273"/>
    </row>
    <row r="67" spans="2:46" ht="16.5" thickBot="1">
      <c r="B67" s="183"/>
      <c r="C67" s="182"/>
      <c r="D67" s="182"/>
      <c r="E67" s="182"/>
      <c r="F67" s="182"/>
      <c r="G67" s="182"/>
      <c r="H67" s="182"/>
      <c r="I67" s="182"/>
      <c r="J67" s="182"/>
      <c r="K67" s="182"/>
      <c r="L67" s="182"/>
      <c r="M67" s="182"/>
      <c r="N67" s="182"/>
      <c r="O67" s="182"/>
      <c r="P67" s="182"/>
      <c r="Q67" s="182"/>
      <c r="R67" s="182"/>
      <c r="S67" s="182"/>
      <c r="T67" s="182"/>
      <c r="U67" s="182"/>
      <c r="V67" s="182"/>
      <c r="W67" s="184"/>
      <c r="Y67" s="261" t="s">
        <v>97</v>
      </c>
      <c r="Z67" s="262"/>
      <c r="AA67" s="274"/>
      <c r="AB67" s="275"/>
      <c r="AC67" s="276"/>
      <c r="AD67" s="276"/>
      <c r="AE67" s="275"/>
      <c r="AF67" s="275"/>
      <c r="AG67" s="276"/>
      <c r="AH67" s="276"/>
      <c r="AI67" s="275"/>
      <c r="AJ67" s="275"/>
      <c r="AK67" s="276"/>
      <c r="AL67" s="276"/>
      <c r="AM67" s="275"/>
      <c r="AN67" s="275"/>
      <c r="AO67" s="276"/>
      <c r="AP67" s="276"/>
      <c r="AQ67" s="275"/>
      <c r="AR67" s="275"/>
      <c r="AS67" s="276"/>
      <c r="AT67" s="277"/>
    </row>
    <row r="68" spans="2:46">
      <c r="B68" s="183"/>
      <c r="C68" s="182"/>
      <c r="D68" s="182"/>
      <c r="E68" s="182"/>
      <c r="F68" s="182"/>
      <c r="G68" s="182"/>
      <c r="H68" s="182"/>
      <c r="I68" s="182"/>
      <c r="J68" s="182"/>
      <c r="K68" s="182"/>
      <c r="L68" s="182"/>
      <c r="M68" s="182"/>
      <c r="N68" s="182"/>
      <c r="O68" s="182"/>
      <c r="P68" s="182"/>
      <c r="Q68" s="182"/>
      <c r="R68" s="182"/>
      <c r="S68" s="182"/>
      <c r="T68" s="182"/>
      <c r="U68" s="182"/>
      <c r="V68" s="182"/>
      <c r="W68" s="184"/>
    </row>
    <row r="69" spans="2:46">
      <c r="B69" s="183"/>
      <c r="C69" s="182"/>
      <c r="D69" s="182"/>
      <c r="E69" s="182"/>
      <c r="F69" s="182"/>
      <c r="G69" s="182"/>
      <c r="H69" s="182"/>
      <c r="I69" s="182"/>
      <c r="J69" s="182"/>
      <c r="K69" s="182"/>
      <c r="L69" s="182"/>
      <c r="M69" s="182"/>
      <c r="N69" s="182"/>
      <c r="O69" s="182"/>
      <c r="P69" s="182"/>
      <c r="Q69" s="182"/>
      <c r="R69" s="182"/>
      <c r="S69" s="182"/>
      <c r="T69" s="182"/>
      <c r="U69" s="182"/>
      <c r="V69" s="182"/>
      <c r="W69" s="184"/>
    </row>
    <row r="70" spans="2:46" ht="16.5" thickBot="1">
      <c r="B70" s="172"/>
      <c r="C70" s="173"/>
      <c r="D70" s="173"/>
      <c r="E70" s="173"/>
      <c r="F70" s="289" t="s">
        <v>102</v>
      </c>
      <c r="G70" s="289"/>
      <c r="H70" s="289"/>
      <c r="I70" s="289"/>
      <c r="J70" s="289"/>
      <c r="K70" s="289"/>
      <c r="L70" s="289"/>
      <c r="M70" s="289"/>
      <c r="N70" s="289"/>
      <c r="O70" s="289"/>
      <c r="P70" s="289"/>
      <c r="Q70" s="289"/>
      <c r="R70" s="289"/>
      <c r="S70" s="173"/>
      <c r="T70" s="173"/>
      <c r="U70" s="173"/>
      <c r="V70" s="173"/>
      <c r="W70" s="174"/>
    </row>
    <row r="71" spans="2:46" ht="6.75" customHeight="1"/>
  </sheetData>
  <mergeCells count="398">
    <mergeCell ref="F70:R70"/>
    <mergeCell ref="D21:V21"/>
    <mergeCell ref="L40:V40"/>
    <mergeCell ref="B13:V13"/>
    <mergeCell ref="B14:C14"/>
    <mergeCell ref="D14:V14"/>
    <mergeCell ref="D15:V15"/>
    <mergeCell ref="D16:V16"/>
    <mergeCell ref="D19:V19"/>
    <mergeCell ref="D20:V20"/>
    <mergeCell ref="B18:V18"/>
    <mergeCell ref="B23:V23"/>
    <mergeCell ref="D24:V24"/>
    <mergeCell ref="C25:V25"/>
    <mergeCell ref="C26:V26"/>
    <mergeCell ref="F53:G53"/>
    <mergeCell ref="H53:I53"/>
    <mergeCell ref="J53:K53"/>
    <mergeCell ref="P53:Q53"/>
    <mergeCell ref="R53:S53"/>
    <mergeCell ref="T53:U53"/>
    <mergeCell ref="V53:W53"/>
    <mergeCell ref="N51:O51"/>
    <mergeCell ref="P51:Q51"/>
    <mergeCell ref="F52:G52"/>
    <mergeCell ref="H52:I52"/>
    <mergeCell ref="J52:K52"/>
    <mergeCell ref="L52:M52"/>
    <mergeCell ref="N52:O52"/>
    <mergeCell ref="P52:Q52"/>
    <mergeCell ref="R52:S52"/>
    <mergeCell ref="T52:U52"/>
    <mergeCell ref="V52:W52"/>
    <mergeCell ref="Y48:Y53"/>
    <mergeCell ref="AA48:AB48"/>
    <mergeCell ref="AC48:AD48"/>
    <mergeCell ref="AE48:AF48"/>
    <mergeCell ref="AA50:AB50"/>
    <mergeCell ref="AC50:AD50"/>
    <mergeCell ref="AE50:AF50"/>
    <mergeCell ref="D48:E48"/>
    <mergeCell ref="D49:E49"/>
    <mergeCell ref="D50:E50"/>
    <mergeCell ref="D51:E51"/>
    <mergeCell ref="D52:E52"/>
    <mergeCell ref="D53:E53"/>
    <mergeCell ref="F48:G48"/>
    <mergeCell ref="H48:I48"/>
    <mergeCell ref="J48:K48"/>
    <mergeCell ref="L48:M48"/>
    <mergeCell ref="N48:O48"/>
    <mergeCell ref="P48:Q48"/>
    <mergeCell ref="R48:S48"/>
    <mergeCell ref="T48:U48"/>
    <mergeCell ref="V48:W48"/>
    <mergeCell ref="F49:G49"/>
    <mergeCell ref="H49:I49"/>
    <mergeCell ref="AQ44:AR44"/>
    <mergeCell ref="AS44:AT44"/>
    <mergeCell ref="Y45:Z45"/>
    <mergeCell ref="AA45:AB45"/>
    <mergeCell ref="AC45:AD45"/>
    <mergeCell ref="AE45:AF45"/>
    <mergeCell ref="AG45:AH45"/>
    <mergeCell ref="AI45:AJ45"/>
    <mergeCell ref="AK45:AL45"/>
    <mergeCell ref="AM45:AN45"/>
    <mergeCell ref="AO45:AP45"/>
    <mergeCell ref="AQ45:AR45"/>
    <mergeCell ref="AS45:AT45"/>
    <mergeCell ref="AG44:AH44"/>
    <mergeCell ref="AI44:AJ44"/>
    <mergeCell ref="AK44:AL44"/>
    <mergeCell ref="AM44:AN44"/>
    <mergeCell ref="AO44:AP44"/>
    <mergeCell ref="Y44:Z44"/>
    <mergeCell ref="AA44:AB44"/>
    <mergeCell ref="AC44:AD44"/>
    <mergeCell ref="AE44:AF44"/>
    <mergeCell ref="AQ46:AR46"/>
    <mergeCell ref="AS46:AT46"/>
    <mergeCell ref="Y47:Z47"/>
    <mergeCell ref="AA47:AB47"/>
    <mergeCell ref="AC47:AD47"/>
    <mergeCell ref="AE47:AF47"/>
    <mergeCell ref="AG47:AH47"/>
    <mergeCell ref="AI47:AJ47"/>
    <mergeCell ref="AK47:AL47"/>
    <mergeCell ref="AM47:AN47"/>
    <mergeCell ref="AO47:AP47"/>
    <mergeCell ref="AQ47:AR47"/>
    <mergeCell ref="AS47:AT47"/>
    <mergeCell ref="AG46:AH46"/>
    <mergeCell ref="AI46:AJ46"/>
    <mergeCell ref="AK46:AL46"/>
    <mergeCell ref="AM46:AN46"/>
    <mergeCell ref="AO46:AP46"/>
    <mergeCell ref="Y46:Z46"/>
    <mergeCell ref="AA46:AB46"/>
    <mergeCell ref="AC46:AD46"/>
    <mergeCell ref="AE46:AF46"/>
    <mergeCell ref="AQ48:AR48"/>
    <mergeCell ref="AS48:AT48"/>
    <mergeCell ref="AA49:AB49"/>
    <mergeCell ref="AC49:AD49"/>
    <mergeCell ref="AE49:AF49"/>
    <mergeCell ref="AG49:AH49"/>
    <mergeCell ref="AI49:AJ49"/>
    <mergeCell ref="AK49:AL49"/>
    <mergeCell ref="AM49:AN49"/>
    <mergeCell ref="AO49:AP49"/>
    <mergeCell ref="AQ49:AR49"/>
    <mergeCell ref="AS49:AT49"/>
    <mergeCell ref="AG48:AH48"/>
    <mergeCell ref="AI48:AJ48"/>
    <mergeCell ref="AK48:AL48"/>
    <mergeCell ref="AM48:AN48"/>
    <mergeCell ref="AO48:AP48"/>
    <mergeCell ref="AQ50:AR50"/>
    <mergeCell ref="AS50:AT50"/>
    <mergeCell ref="AA51:AB51"/>
    <mergeCell ref="AC51:AD51"/>
    <mergeCell ref="AE51:AF51"/>
    <mergeCell ref="AG51:AH51"/>
    <mergeCell ref="AI51:AJ51"/>
    <mergeCell ref="AK51:AL51"/>
    <mergeCell ref="AM51:AN51"/>
    <mergeCell ref="AO51:AP51"/>
    <mergeCell ref="AQ51:AR51"/>
    <mergeCell ref="AS51:AT51"/>
    <mergeCell ref="AG50:AH50"/>
    <mergeCell ref="AI50:AJ50"/>
    <mergeCell ref="AK50:AL50"/>
    <mergeCell ref="AM50:AN50"/>
    <mergeCell ref="AO50:AP50"/>
    <mergeCell ref="AK52:AL52"/>
    <mergeCell ref="AM52:AN52"/>
    <mergeCell ref="AO52:AP52"/>
    <mergeCell ref="AQ52:AR52"/>
    <mergeCell ref="AS52:AT52"/>
    <mergeCell ref="AA52:AB52"/>
    <mergeCell ref="AC52:AD52"/>
    <mergeCell ref="AE52:AF52"/>
    <mergeCell ref="AG52:AH52"/>
    <mergeCell ref="AI52:AJ52"/>
    <mergeCell ref="AK53:AL53"/>
    <mergeCell ref="AM53:AN53"/>
    <mergeCell ref="AO53:AP53"/>
    <mergeCell ref="AQ53:AR53"/>
    <mergeCell ref="AS53:AT53"/>
    <mergeCell ref="AA53:AB53"/>
    <mergeCell ref="AC53:AD53"/>
    <mergeCell ref="AE53:AF53"/>
    <mergeCell ref="AG53:AH53"/>
    <mergeCell ref="AI53:AJ53"/>
    <mergeCell ref="AS54:AT54"/>
    <mergeCell ref="Y55:Z55"/>
    <mergeCell ref="AA55:AB55"/>
    <mergeCell ref="AC55:AD55"/>
    <mergeCell ref="AE55:AF55"/>
    <mergeCell ref="AG55:AH55"/>
    <mergeCell ref="AI55:AJ55"/>
    <mergeCell ref="AK55:AL55"/>
    <mergeCell ref="AM55:AN55"/>
    <mergeCell ref="AO55:AP55"/>
    <mergeCell ref="AQ55:AR55"/>
    <mergeCell ref="AS55:AT55"/>
    <mergeCell ref="AI54:AJ54"/>
    <mergeCell ref="AK54:AL54"/>
    <mergeCell ref="AM54:AN54"/>
    <mergeCell ref="AO54:AP54"/>
    <mergeCell ref="AQ54:AR54"/>
    <mergeCell ref="Y54:Z54"/>
    <mergeCell ref="AA54:AB54"/>
    <mergeCell ref="AC54:AD54"/>
    <mergeCell ref="AE54:AF54"/>
    <mergeCell ref="AG54:AH54"/>
    <mergeCell ref="AI56:AJ56"/>
    <mergeCell ref="AK56:AL56"/>
    <mergeCell ref="AM56:AN56"/>
    <mergeCell ref="AO56:AP56"/>
    <mergeCell ref="AQ56:AR56"/>
    <mergeCell ref="Y56:Z56"/>
    <mergeCell ref="AA56:AB56"/>
    <mergeCell ref="AC56:AD56"/>
    <mergeCell ref="AE56:AF56"/>
    <mergeCell ref="AG56:AH56"/>
    <mergeCell ref="AS58:AT58"/>
    <mergeCell ref="Y59:Z59"/>
    <mergeCell ref="AA59:AB59"/>
    <mergeCell ref="AC59:AD59"/>
    <mergeCell ref="AE59:AF59"/>
    <mergeCell ref="AG59:AH59"/>
    <mergeCell ref="AI59:AJ59"/>
    <mergeCell ref="AK59:AL59"/>
    <mergeCell ref="AM59:AN59"/>
    <mergeCell ref="AO59:AP59"/>
    <mergeCell ref="AQ59:AR59"/>
    <mergeCell ref="AS59:AT59"/>
    <mergeCell ref="AI58:AJ58"/>
    <mergeCell ref="AK58:AL58"/>
    <mergeCell ref="AM58:AN58"/>
    <mergeCell ref="AO58:AP58"/>
    <mergeCell ref="AQ58:AR58"/>
    <mergeCell ref="Y58:Z58"/>
    <mergeCell ref="V54:W54"/>
    <mergeCell ref="V55:W55"/>
    <mergeCell ref="L49:M49"/>
    <mergeCell ref="N49:O49"/>
    <mergeCell ref="P49:Q49"/>
    <mergeCell ref="R49:S49"/>
    <mergeCell ref="T49:U49"/>
    <mergeCell ref="V49:W49"/>
    <mergeCell ref="L50:M50"/>
    <mergeCell ref="N50:O50"/>
    <mergeCell ref="R51:S51"/>
    <mergeCell ref="T51:U51"/>
    <mergeCell ref="V51:W51"/>
    <mergeCell ref="L53:M53"/>
    <mergeCell ref="N53:O53"/>
    <mergeCell ref="T46:U46"/>
    <mergeCell ref="T47:U47"/>
    <mergeCell ref="R46:S46"/>
    <mergeCell ref="R47:S47"/>
    <mergeCell ref="N54:O54"/>
    <mergeCell ref="N55:O55"/>
    <mergeCell ref="P54:Q54"/>
    <mergeCell ref="P55:Q55"/>
    <mergeCell ref="AA65:AB65"/>
    <mergeCell ref="AC65:AD65"/>
    <mergeCell ref="AA61:AB61"/>
    <mergeCell ref="AC61:AD61"/>
    <mergeCell ref="AE61:AF61"/>
    <mergeCell ref="AG61:AH61"/>
    <mergeCell ref="Y60:Y65"/>
    <mergeCell ref="AA60:AB60"/>
    <mergeCell ref="AC60:AD60"/>
    <mergeCell ref="AE60:AF60"/>
    <mergeCell ref="AA64:AB64"/>
    <mergeCell ref="AC64:AD64"/>
    <mergeCell ref="AE64:AF64"/>
    <mergeCell ref="AG64:AH64"/>
    <mergeCell ref="AE65:AF65"/>
    <mergeCell ref="AG65:AH65"/>
    <mergeCell ref="AS64:AT64"/>
    <mergeCell ref="AI65:AJ65"/>
    <mergeCell ref="AK65:AL65"/>
    <mergeCell ref="AM65:AN65"/>
    <mergeCell ref="AO65:AP65"/>
    <mergeCell ref="AQ65:AR65"/>
    <mergeCell ref="AS65:AT65"/>
    <mergeCell ref="AI64:AJ64"/>
    <mergeCell ref="AK64:AL64"/>
    <mergeCell ref="AM64:AN64"/>
    <mergeCell ref="AO64:AP64"/>
    <mergeCell ref="AQ64:AR64"/>
    <mergeCell ref="AQ63:AR63"/>
    <mergeCell ref="AS63:AT63"/>
    <mergeCell ref="R54:S54"/>
    <mergeCell ref="P44:Q44"/>
    <mergeCell ref="P45:Q45"/>
    <mergeCell ref="P46:Q46"/>
    <mergeCell ref="P47:Q47"/>
    <mergeCell ref="R44:S44"/>
    <mergeCell ref="R45:S45"/>
    <mergeCell ref="AS62:AT62"/>
    <mergeCell ref="AI63:AJ63"/>
    <mergeCell ref="AK63:AL63"/>
    <mergeCell ref="AM63:AN63"/>
    <mergeCell ref="AO63:AP63"/>
    <mergeCell ref="T54:U54"/>
    <mergeCell ref="T44:U44"/>
    <mergeCell ref="T45:U45"/>
    <mergeCell ref="V44:W44"/>
    <mergeCell ref="V45:W45"/>
    <mergeCell ref="AA63:AB63"/>
    <mergeCell ref="AC63:AD63"/>
    <mergeCell ref="AE63:AF63"/>
    <mergeCell ref="AG63:AH63"/>
    <mergeCell ref="T55:U55"/>
    <mergeCell ref="AS66:AT66"/>
    <mergeCell ref="Y67:Z67"/>
    <mergeCell ref="AA67:AB67"/>
    <mergeCell ref="AC67:AD67"/>
    <mergeCell ref="AE67:AF67"/>
    <mergeCell ref="AG67:AH67"/>
    <mergeCell ref="AI67:AJ67"/>
    <mergeCell ref="AK67:AL67"/>
    <mergeCell ref="AM67:AN67"/>
    <mergeCell ref="AO67:AP67"/>
    <mergeCell ref="AQ67:AR67"/>
    <mergeCell ref="AS67:AT67"/>
    <mergeCell ref="AI66:AJ66"/>
    <mergeCell ref="AK66:AL66"/>
    <mergeCell ref="AM66:AN66"/>
    <mergeCell ref="AO66:AP66"/>
    <mergeCell ref="AQ66:AR66"/>
    <mergeCell ref="AA66:AB66"/>
    <mergeCell ref="AC66:AD66"/>
    <mergeCell ref="AE66:AF66"/>
    <mergeCell ref="AG66:AH66"/>
    <mergeCell ref="Y66:Z66"/>
    <mergeCell ref="AC58:AD58"/>
    <mergeCell ref="J54:K54"/>
    <mergeCell ref="J55:K55"/>
    <mergeCell ref="J44:K44"/>
    <mergeCell ref="J45:K45"/>
    <mergeCell ref="L44:M44"/>
    <mergeCell ref="L45:M45"/>
    <mergeCell ref="L46:M46"/>
    <mergeCell ref="L47:M47"/>
    <mergeCell ref="J46:K46"/>
    <mergeCell ref="J47:K47"/>
    <mergeCell ref="L55:M55"/>
    <mergeCell ref="J49:K49"/>
    <mergeCell ref="J50:K50"/>
    <mergeCell ref="J51:K51"/>
    <mergeCell ref="L51:M51"/>
    <mergeCell ref="N44:O44"/>
    <mergeCell ref="N45:O45"/>
    <mergeCell ref="N46:O46"/>
    <mergeCell ref="N47:O47"/>
    <mergeCell ref="L54:M54"/>
    <mergeCell ref="R55:S55"/>
    <mergeCell ref="V46:W46"/>
    <mergeCell ref="V47:W47"/>
    <mergeCell ref="AS57:AT57"/>
    <mergeCell ref="F47:G47"/>
    <mergeCell ref="F54:G54"/>
    <mergeCell ref="F55:G55"/>
    <mergeCell ref="H54:I54"/>
    <mergeCell ref="H55:I55"/>
    <mergeCell ref="AI62:AJ62"/>
    <mergeCell ref="AK62:AL62"/>
    <mergeCell ref="AM62:AN62"/>
    <mergeCell ref="AO62:AP62"/>
    <mergeCell ref="AI61:AJ61"/>
    <mergeCell ref="AK61:AL61"/>
    <mergeCell ref="AM61:AN61"/>
    <mergeCell ref="AO61:AP61"/>
    <mergeCell ref="AI60:AJ60"/>
    <mergeCell ref="AK60:AL60"/>
    <mergeCell ref="AM60:AN60"/>
    <mergeCell ref="AO60:AP60"/>
    <mergeCell ref="AG60:AH60"/>
    <mergeCell ref="AA62:AB62"/>
    <mergeCell ref="AC62:AD62"/>
    <mergeCell ref="AE62:AF62"/>
    <mergeCell ref="AG62:AH62"/>
    <mergeCell ref="AA58:AB58"/>
    <mergeCell ref="H51:I51"/>
    <mergeCell ref="D54:E54"/>
    <mergeCell ref="D55:E55"/>
    <mergeCell ref="D44:E44"/>
    <mergeCell ref="B54:C54"/>
    <mergeCell ref="B55:C55"/>
    <mergeCell ref="AQ62:AR62"/>
    <mergeCell ref="AS60:AT60"/>
    <mergeCell ref="AQ61:AR61"/>
    <mergeCell ref="AS61:AT61"/>
    <mergeCell ref="AQ60:AR60"/>
    <mergeCell ref="AE58:AF58"/>
    <mergeCell ref="AG58:AH58"/>
    <mergeCell ref="AS56:AT56"/>
    <mergeCell ref="Y57:Z57"/>
    <mergeCell ref="AA57:AB57"/>
    <mergeCell ref="AC57:AD57"/>
    <mergeCell ref="AE57:AF57"/>
    <mergeCell ref="AG57:AH57"/>
    <mergeCell ref="AI57:AJ57"/>
    <mergeCell ref="AK57:AL57"/>
    <mergeCell ref="AM57:AN57"/>
    <mergeCell ref="AO57:AP57"/>
    <mergeCell ref="AQ57:AR57"/>
    <mergeCell ref="Q2:U2"/>
    <mergeCell ref="B42:V42"/>
    <mergeCell ref="B48:B53"/>
    <mergeCell ref="B44:C44"/>
    <mergeCell ref="B45:C45"/>
    <mergeCell ref="B46:C46"/>
    <mergeCell ref="B47:C47"/>
    <mergeCell ref="D45:E45"/>
    <mergeCell ref="D46:E46"/>
    <mergeCell ref="D47:E47"/>
    <mergeCell ref="H44:I44"/>
    <mergeCell ref="H45:I45"/>
    <mergeCell ref="H46:I46"/>
    <mergeCell ref="H47:I47"/>
    <mergeCell ref="F44:G44"/>
    <mergeCell ref="F45:G45"/>
    <mergeCell ref="F46:G46"/>
    <mergeCell ref="F50:G50"/>
    <mergeCell ref="H50:I50"/>
    <mergeCell ref="P50:Q50"/>
    <mergeCell ref="R50:S50"/>
    <mergeCell ref="T50:U50"/>
    <mergeCell ref="V50:W50"/>
    <mergeCell ref="F51:G51"/>
  </mergeCells>
  <phoneticPr fontId="4"/>
  <conditionalFormatting sqref="D48:V53">
    <cfRule type="expression" dxfId="1" priority="1">
      <formula>AA48&lt;-1.49999999</formula>
    </cfRule>
    <cfRule type="expression" dxfId="0" priority="2">
      <formula>AA48&gt;1.4999999</formula>
    </cfRule>
  </conditionalFormatting>
  <printOptions horizontalCentered="1" verticalCentered="1"/>
  <pageMargins left="0.19685039370078741" right="0.19685039370078741" top="0.39370078740157483" bottom="0.39370078740157483" header="0" footer="0"/>
  <pageSetup paperSize="9" scale="8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9"/>
  <sheetViews>
    <sheetView workbookViewId="0">
      <selection activeCell="J32" sqref="J32"/>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17" ht="9" customHeight="1">
      <c r="B1" s="66"/>
      <c r="C1" s="67"/>
      <c r="D1" s="67"/>
      <c r="E1" s="67"/>
      <c r="F1" s="67"/>
      <c r="G1" s="67"/>
      <c r="H1" s="67"/>
      <c r="I1" s="67"/>
      <c r="J1" s="67"/>
      <c r="K1" s="67"/>
      <c r="L1" s="67"/>
      <c r="M1" s="68"/>
    </row>
    <row r="2" spans="2:17" ht="17.25">
      <c r="B2" s="69"/>
      <c r="C2" s="70"/>
      <c r="D2" s="71"/>
      <c r="E2" s="72"/>
      <c r="F2" s="72"/>
      <c r="G2" s="72"/>
      <c r="H2" s="72"/>
      <c r="I2" s="72"/>
      <c r="J2" s="72"/>
      <c r="K2" s="70"/>
      <c r="L2" s="71"/>
      <c r="M2" s="73"/>
    </row>
    <row r="3" spans="2:17">
      <c r="B3" s="69"/>
      <c r="C3" s="72"/>
      <c r="D3" s="72"/>
      <c r="E3" s="72"/>
      <c r="F3" s="72"/>
      <c r="G3" s="72"/>
      <c r="H3" s="72"/>
      <c r="I3" s="72"/>
      <c r="J3" s="72"/>
      <c r="K3" s="72"/>
      <c r="L3" s="72"/>
      <c r="M3" s="74"/>
    </row>
    <row r="4" spans="2:17">
      <c r="B4" s="69"/>
      <c r="C4" s="72"/>
      <c r="D4" s="72"/>
      <c r="E4" s="72"/>
      <c r="F4" s="72"/>
      <c r="G4" s="72"/>
      <c r="H4" s="72"/>
      <c r="I4" s="72"/>
      <c r="J4" s="72"/>
      <c r="K4" s="72"/>
      <c r="L4" s="72"/>
      <c r="M4" s="74"/>
    </row>
    <row r="5" spans="2:17">
      <c r="B5" s="69"/>
      <c r="C5" s="72"/>
      <c r="D5" s="72"/>
      <c r="E5" s="72"/>
      <c r="F5" s="72"/>
      <c r="G5" s="72"/>
      <c r="H5" s="72"/>
      <c r="I5" s="72"/>
      <c r="J5" s="72"/>
      <c r="K5" s="72"/>
      <c r="L5" s="72"/>
      <c r="M5" s="74"/>
    </row>
    <row r="6" spans="2:17">
      <c r="B6" s="41"/>
      <c r="C6" s="31"/>
      <c r="D6" s="31"/>
      <c r="E6" s="31"/>
      <c r="F6" s="31"/>
      <c r="G6" s="31"/>
      <c r="H6" s="31"/>
      <c r="I6" s="31"/>
      <c r="J6" s="31"/>
      <c r="K6" s="31"/>
      <c r="L6" s="31"/>
      <c r="M6" s="42"/>
      <c r="Q6" s="17"/>
    </row>
    <row r="7" spans="2:17">
      <c r="B7" s="41"/>
      <c r="C7" s="31"/>
      <c r="D7" s="31"/>
      <c r="E7" s="31"/>
      <c r="F7" s="31"/>
      <c r="G7" s="31"/>
      <c r="H7" s="31"/>
      <c r="I7" s="31"/>
      <c r="J7" s="31"/>
      <c r="K7" s="31"/>
      <c r="L7" s="31"/>
      <c r="M7" s="42"/>
    </row>
    <row r="8" spans="2:17">
      <c r="B8" s="41"/>
      <c r="C8" s="31"/>
      <c r="D8" s="31"/>
      <c r="E8" s="31"/>
      <c r="F8" s="31"/>
      <c r="G8" s="31"/>
      <c r="H8" s="31"/>
      <c r="I8" s="31"/>
      <c r="J8" s="31"/>
      <c r="K8" s="31"/>
      <c r="L8" s="31"/>
      <c r="M8" s="42"/>
    </row>
    <row r="9" spans="2:17" ht="16.5" thickBot="1">
      <c r="B9" s="43"/>
      <c r="C9" s="44"/>
      <c r="D9" s="44"/>
      <c r="E9" s="44"/>
      <c r="F9" s="44"/>
      <c r="G9" s="44"/>
      <c r="H9" s="44"/>
      <c r="I9" s="44"/>
      <c r="J9" s="44"/>
      <c r="K9" s="44"/>
      <c r="L9" s="44"/>
      <c r="M9" s="45"/>
    </row>
    <row r="10" spans="2:17">
      <c r="B10" s="41"/>
      <c r="C10" s="31"/>
      <c r="D10" s="31"/>
      <c r="E10" s="31"/>
      <c r="F10" s="31"/>
      <c r="G10" s="31"/>
      <c r="H10" s="31"/>
      <c r="I10" s="31"/>
      <c r="J10" s="31"/>
      <c r="K10" s="31"/>
      <c r="L10" s="31"/>
      <c r="M10" s="42"/>
    </row>
    <row r="11" spans="2:17">
      <c r="B11" s="41"/>
      <c r="C11" s="31"/>
      <c r="D11" s="31"/>
      <c r="E11" s="31"/>
      <c r="F11" s="31"/>
      <c r="G11" s="31"/>
      <c r="H11" s="31"/>
      <c r="I11" s="31"/>
      <c r="J11" s="31"/>
      <c r="K11" s="31"/>
      <c r="L11" s="31"/>
      <c r="M11" s="42"/>
    </row>
    <row r="12" spans="2:17">
      <c r="B12" s="41"/>
      <c r="C12" s="31"/>
      <c r="D12" s="31"/>
      <c r="E12" s="31"/>
      <c r="F12" s="31"/>
      <c r="G12" s="31"/>
      <c r="H12" s="31"/>
      <c r="I12" s="31"/>
      <c r="J12" s="31"/>
      <c r="K12" s="31"/>
      <c r="L12" s="31"/>
      <c r="M12" s="42"/>
    </row>
    <row r="13" spans="2:17">
      <c r="B13" s="41"/>
      <c r="C13" s="31"/>
      <c r="D13" s="31"/>
      <c r="E13" s="31"/>
      <c r="F13" s="31"/>
      <c r="G13" s="31"/>
      <c r="H13" s="31"/>
      <c r="I13" s="31"/>
      <c r="J13" s="31"/>
      <c r="K13" s="31"/>
      <c r="L13" s="31"/>
      <c r="M13" s="42"/>
    </row>
    <row r="14" spans="2:17">
      <c r="B14" s="41"/>
      <c r="C14" s="31"/>
      <c r="D14" s="31"/>
      <c r="E14" s="31"/>
      <c r="F14" s="31"/>
      <c r="G14" s="31"/>
      <c r="H14" s="31"/>
      <c r="I14" s="31"/>
      <c r="J14" s="31"/>
      <c r="K14" s="31"/>
      <c r="L14" s="31"/>
      <c r="M14" s="42"/>
    </row>
    <row r="15" spans="2:17">
      <c r="B15" s="41"/>
      <c r="C15" s="31"/>
      <c r="D15" s="31"/>
      <c r="E15" s="31"/>
      <c r="F15" s="31"/>
      <c r="G15" s="31"/>
      <c r="H15" s="31"/>
      <c r="I15" s="31"/>
      <c r="J15" s="31"/>
      <c r="K15" s="31"/>
      <c r="L15" s="31"/>
      <c r="M15" s="42"/>
    </row>
    <row r="16" spans="2:17">
      <c r="B16" s="41"/>
      <c r="C16" s="31"/>
      <c r="D16" s="31"/>
      <c r="E16" s="31"/>
      <c r="F16" s="31"/>
      <c r="G16" s="31"/>
      <c r="H16" s="31"/>
      <c r="I16" s="31"/>
      <c r="J16" s="31"/>
      <c r="K16" s="31"/>
      <c r="L16" s="31"/>
      <c r="M16" s="42"/>
    </row>
    <row r="17" spans="2:13">
      <c r="B17" s="41"/>
      <c r="C17" s="31"/>
      <c r="D17" s="31"/>
      <c r="E17" s="31"/>
      <c r="F17" s="31"/>
      <c r="G17" s="31"/>
      <c r="H17" s="31"/>
      <c r="I17" s="31"/>
      <c r="J17" s="31"/>
      <c r="K17" s="31"/>
      <c r="L17" s="31"/>
      <c r="M17" s="42"/>
    </row>
    <row r="18" spans="2:13">
      <c r="B18" s="41"/>
      <c r="C18" s="31"/>
      <c r="D18" s="31"/>
      <c r="E18" s="31"/>
      <c r="F18" s="31"/>
      <c r="G18" s="31"/>
      <c r="H18" s="31"/>
      <c r="I18" s="31"/>
      <c r="J18" s="31"/>
      <c r="K18" s="31"/>
      <c r="L18" s="31"/>
      <c r="M18" s="42"/>
    </row>
    <row r="19" spans="2:13">
      <c r="B19" s="41"/>
      <c r="C19" s="31"/>
      <c r="D19" s="31"/>
      <c r="E19" s="31"/>
      <c r="F19" s="31"/>
      <c r="G19" s="31"/>
      <c r="H19" s="31"/>
      <c r="I19" s="31"/>
      <c r="J19" s="31"/>
      <c r="K19" s="31"/>
      <c r="L19" s="31"/>
      <c r="M19" s="42"/>
    </row>
    <row r="20" spans="2:13">
      <c r="B20" s="41"/>
      <c r="C20" s="31"/>
      <c r="D20" s="31"/>
      <c r="E20" s="31"/>
      <c r="F20" s="31"/>
      <c r="G20" s="31"/>
      <c r="H20" s="31"/>
      <c r="I20" s="31"/>
      <c r="J20" s="31"/>
      <c r="K20" s="31"/>
      <c r="L20" s="31"/>
      <c r="M20" s="42"/>
    </row>
    <row r="21" spans="2:13">
      <c r="B21" s="41"/>
      <c r="C21" s="31"/>
      <c r="D21" s="31"/>
      <c r="E21" s="31"/>
      <c r="F21" s="31"/>
      <c r="G21" s="31"/>
      <c r="H21" s="31"/>
      <c r="I21" s="31"/>
      <c r="J21" s="31"/>
      <c r="K21" s="31"/>
      <c r="L21" s="31"/>
      <c r="M21" s="42"/>
    </row>
    <row r="22" spans="2:13">
      <c r="B22" s="41"/>
      <c r="C22" s="31"/>
      <c r="D22" s="31"/>
      <c r="E22" s="31"/>
      <c r="F22" s="31"/>
      <c r="G22" s="31"/>
      <c r="H22" s="31"/>
      <c r="I22" s="31"/>
      <c r="J22" s="31"/>
      <c r="K22" s="31"/>
      <c r="L22" s="31"/>
      <c r="M22" s="42"/>
    </row>
    <row r="23" spans="2:13">
      <c r="B23" s="41"/>
      <c r="C23" s="31"/>
      <c r="D23" s="31"/>
      <c r="E23" s="31"/>
      <c r="F23" s="31"/>
      <c r="G23" s="31"/>
      <c r="H23" s="31"/>
      <c r="I23" s="31"/>
      <c r="J23" s="31"/>
      <c r="K23" s="31"/>
      <c r="L23" s="31"/>
      <c r="M23" s="42"/>
    </row>
    <row r="24" spans="2:13">
      <c r="B24" s="41"/>
      <c r="C24" s="31"/>
      <c r="D24" s="31"/>
      <c r="E24" s="31"/>
      <c r="F24" s="31"/>
      <c r="G24" s="31"/>
      <c r="H24" s="31"/>
      <c r="I24" s="31"/>
      <c r="J24" s="31"/>
      <c r="K24" s="31"/>
      <c r="L24" s="31"/>
      <c r="M24" s="42"/>
    </row>
    <row r="25" spans="2:13">
      <c r="B25" s="41"/>
      <c r="C25" s="31"/>
      <c r="D25" s="31"/>
      <c r="E25" s="31"/>
      <c r="F25" s="31"/>
      <c r="G25" s="31"/>
      <c r="H25" s="31"/>
      <c r="I25" s="31"/>
      <c r="J25" s="31"/>
      <c r="K25" s="31"/>
      <c r="L25" s="31"/>
      <c r="M25" s="42"/>
    </row>
    <row r="26" spans="2:13">
      <c r="B26" s="41"/>
      <c r="C26" s="31"/>
      <c r="D26" s="31"/>
      <c r="E26" s="31"/>
      <c r="F26" s="31"/>
      <c r="G26" s="31"/>
      <c r="H26" s="31"/>
      <c r="I26" s="31"/>
      <c r="J26" s="31"/>
      <c r="K26" s="31"/>
      <c r="L26" s="31"/>
      <c r="M26" s="42"/>
    </row>
    <row r="27" spans="2:13">
      <c r="B27" s="41"/>
      <c r="C27" s="31"/>
      <c r="D27" s="31"/>
      <c r="E27" s="31"/>
      <c r="F27" s="31"/>
      <c r="G27" s="31"/>
      <c r="H27" s="31"/>
      <c r="I27" s="31"/>
      <c r="J27" s="31"/>
      <c r="K27" s="31"/>
      <c r="L27" s="31"/>
      <c r="M27" s="42"/>
    </row>
    <row r="28" spans="2:13">
      <c r="B28" s="41"/>
      <c r="C28" s="75"/>
      <c r="D28" s="31"/>
      <c r="E28" s="31"/>
      <c r="F28" s="31"/>
      <c r="G28" s="31"/>
      <c r="H28" s="31"/>
      <c r="I28" s="31"/>
      <c r="J28" s="31"/>
      <c r="K28" s="31"/>
      <c r="L28" s="31"/>
      <c r="M28" s="42"/>
    </row>
    <row r="29" spans="2:13">
      <c r="B29" s="41"/>
      <c r="C29" s="31"/>
      <c r="D29" s="31"/>
      <c r="E29" s="31"/>
      <c r="F29" s="31"/>
      <c r="G29" s="31"/>
      <c r="H29" s="31"/>
      <c r="I29" s="31"/>
      <c r="J29" s="31"/>
      <c r="K29" s="31"/>
      <c r="L29" s="31"/>
      <c r="M29" s="42"/>
    </row>
    <row r="30" spans="2:13" ht="6" customHeight="1">
      <c r="B30" s="76"/>
      <c r="C30" s="77"/>
      <c r="D30" s="78"/>
      <c r="E30" s="78"/>
      <c r="F30" s="78"/>
      <c r="G30" s="78"/>
      <c r="H30" s="78"/>
      <c r="I30" s="78"/>
      <c r="J30" s="78"/>
      <c r="K30" s="78"/>
      <c r="L30" s="78"/>
      <c r="M30" s="79"/>
    </row>
    <row r="31" spans="2:13">
      <c r="B31" s="305"/>
      <c r="C31" s="306"/>
      <c r="D31" s="306"/>
      <c r="E31" s="306"/>
      <c r="F31" s="306"/>
      <c r="G31" s="306"/>
      <c r="H31" s="306"/>
      <c r="I31" s="306"/>
      <c r="J31" s="306"/>
      <c r="K31" s="306"/>
      <c r="L31" s="306"/>
      <c r="M31" s="307"/>
    </row>
    <row r="32" spans="2:13" ht="9" customHeight="1" thickBot="1">
      <c r="B32" s="41"/>
      <c r="C32" s="31"/>
      <c r="D32" s="31"/>
      <c r="E32" s="31"/>
      <c r="F32" s="31"/>
      <c r="G32" s="31"/>
      <c r="H32" s="31"/>
      <c r="I32" s="31"/>
      <c r="J32" s="31"/>
      <c r="K32" s="31"/>
      <c r="L32" s="31"/>
      <c r="M32" s="42"/>
    </row>
    <row r="33" spans="2:17" s="28" customFormat="1" ht="24.75" customHeight="1" thickBot="1">
      <c r="B33" s="311"/>
      <c r="C33" s="312"/>
      <c r="D33" s="107"/>
      <c r="E33" s="29"/>
      <c r="F33" s="29"/>
      <c r="G33" s="29"/>
      <c r="H33" s="29"/>
      <c r="I33" s="29"/>
      <c r="J33" s="29"/>
      <c r="K33" s="29"/>
      <c r="L33" s="29"/>
      <c r="M33" s="30"/>
    </row>
    <row r="34" spans="2:17" s="28" customFormat="1" ht="22.5" customHeight="1">
      <c r="B34" s="313"/>
      <c r="C34" s="314"/>
      <c r="D34" s="108"/>
      <c r="E34" s="105"/>
      <c r="F34" s="104"/>
      <c r="G34" s="105"/>
      <c r="H34" s="104"/>
      <c r="I34" s="105"/>
      <c r="J34" s="104"/>
      <c r="K34" s="105"/>
      <c r="L34" s="104"/>
      <c r="M34" s="106"/>
    </row>
    <row r="35" spans="2:17" ht="15" customHeight="1">
      <c r="B35" s="315"/>
      <c r="C35" s="316"/>
      <c r="D35" s="109"/>
      <c r="E35" s="47"/>
      <c r="F35" s="46"/>
      <c r="G35" s="47"/>
      <c r="H35" s="46"/>
      <c r="I35" s="47"/>
      <c r="J35" s="46"/>
      <c r="K35" s="47"/>
      <c r="L35" s="46"/>
      <c r="M35" s="48"/>
    </row>
    <row r="36" spans="2:17" ht="15" customHeight="1">
      <c r="B36" s="317"/>
      <c r="C36" s="318"/>
      <c r="D36" s="110"/>
      <c r="E36" s="50"/>
      <c r="F36" s="49"/>
      <c r="G36" s="50"/>
      <c r="H36" s="49"/>
      <c r="I36" s="50"/>
      <c r="J36" s="49"/>
      <c r="K36" s="50"/>
      <c r="L36" s="49"/>
      <c r="M36" s="51"/>
    </row>
    <row r="37" spans="2:17" ht="15" customHeight="1">
      <c r="B37" s="308"/>
      <c r="C37" s="52"/>
      <c r="D37" s="111"/>
      <c r="E37" s="54"/>
      <c r="F37" s="53"/>
      <c r="G37" s="54"/>
      <c r="H37" s="53"/>
      <c r="I37" s="54"/>
      <c r="J37" s="53"/>
      <c r="K37" s="54"/>
      <c r="L37" s="53"/>
      <c r="M37" s="55"/>
    </row>
    <row r="38" spans="2:17" ht="15" customHeight="1">
      <c r="B38" s="309"/>
      <c r="C38" s="56"/>
      <c r="D38" s="112"/>
      <c r="E38" s="58"/>
      <c r="F38" s="57"/>
      <c r="G38" s="58"/>
      <c r="H38" s="57"/>
      <c r="I38" s="58"/>
      <c r="J38" s="57"/>
      <c r="K38" s="58"/>
      <c r="L38" s="57"/>
      <c r="M38" s="59"/>
    </row>
    <row r="39" spans="2:17" ht="15" customHeight="1">
      <c r="B39" s="309"/>
      <c r="C39" s="56"/>
      <c r="D39" s="112"/>
      <c r="E39" s="58"/>
      <c r="F39" s="57"/>
      <c r="G39" s="58"/>
      <c r="H39" s="57"/>
      <c r="I39" s="58"/>
      <c r="J39" s="57"/>
      <c r="K39" s="58"/>
      <c r="L39" s="57"/>
      <c r="M39" s="59"/>
    </row>
    <row r="40" spans="2:17" ht="15" customHeight="1">
      <c r="B40" s="309"/>
      <c r="C40" s="56"/>
      <c r="D40" s="112"/>
      <c r="E40" s="58"/>
      <c r="F40" s="57"/>
      <c r="G40" s="58"/>
      <c r="H40" s="57"/>
      <c r="I40" s="58"/>
      <c r="J40" s="57"/>
      <c r="K40" s="58"/>
      <c r="L40" s="57"/>
      <c r="M40" s="59"/>
    </row>
    <row r="41" spans="2:17" ht="15" customHeight="1">
      <c r="B41" s="309"/>
      <c r="C41" s="56"/>
      <c r="D41" s="112"/>
      <c r="E41" s="58"/>
      <c r="F41" s="57"/>
      <c r="G41" s="58"/>
      <c r="H41" s="57"/>
      <c r="I41" s="58"/>
      <c r="J41" s="57"/>
      <c r="K41" s="58"/>
      <c r="L41" s="57"/>
      <c r="M41" s="59"/>
    </row>
    <row r="42" spans="2:17" ht="15" customHeight="1">
      <c r="B42" s="310"/>
      <c r="C42" s="100"/>
      <c r="D42" s="113"/>
      <c r="E42" s="102"/>
      <c r="F42" s="101"/>
      <c r="G42" s="102"/>
      <c r="H42" s="101"/>
      <c r="I42" s="102"/>
      <c r="J42" s="101"/>
      <c r="K42" s="102"/>
      <c r="L42" s="101"/>
      <c r="M42" s="103"/>
      <c r="Q42" s="75"/>
    </row>
    <row r="43" spans="2:17" ht="15" customHeight="1">
      <c r="B43" s="301"/>
      <c r="C43" s="302"/>
      <c r="D43" s="114"/>
      <c r="E43" s="61"/>
      <c r="F43" s="60"/>
      <c r="G43" s="61"/>
      <c r="H43" s="60"/>
      <c r="I43" s="61"/>
      <c r="J43" s="60"/>
      <c r="K43" s="61"/>
      <c r="L43" s="60"/>
      <c r="M43" s="62"/>
      <c r="Q43" s="80"/>
    </row>
    <row r="44" spans="2:17" ht="15" customHeight="1" thickBot="1">
      <c r="B44" s="303"/>
      <c r="C44" s="304"/>
      <c r="D44" s="115"/>
      <c r="E44" s="64"/>
      <c r="F44" s="63"/>
      <c r="G44" s="64"/>
      <c r="H44" s="63"/>
      <c r="I44" s="64"/>
      <c r="J44" s="63"/>
      <c r="K44" s="64"/>
      <c r="L44" s="63"/>
      <c r="M44" s="65"/>
    </row>
    <row r="45" spans="2:17" ht="6" customHeight="1">
      <c r="B45" s="76"/>
      <c r="C45" s="77"/>
      <c r="D45" s="78"/>
      <c r="E45" s="78"/>
      <c r="F45" s="78"/>
      <c r="G45" s="78"/>
      <c r="H45" s="78"/>
      <c r="I45" s="78"/>
      <c r="J45" s="78"/>
      <c r="K45" s="78"/>
      <c r="L45" s="78"/>
      <c r="M45" s="79"/>
    </row>
    <row r="46" spans="2:17">
      <c r="B46" s="41"/>
      <c r="C46" s="31"/>
      <c r="D46" s="31"/>
      <c r="E46" s="31"/>
      <c r="F46" s="31"/>
      <c r="G46" s="31"/>
      <c r="H46" s="31"/>
      <c r="I46" s="31"/>
      <c r="J46" s="31"/>
      <c r="K46" s="31"/>
      <c r="L46" s="31"/>
      <c r="M46" s="42"/>
    </row>
    <row r="47" spans="2:17">
      <c r="B47" s="41"/>
      <c r="C47" s="31"/>
      <c r="D47" s="31"/>
      <c r="E47" s="31"/>
      <c r="F47" s="31"/>
      <c r="G47" s="31"/>
      <c r="H47" s="31"/>
      <c r="I47" s="31"/>
      <c r="J47" s="31"/>
      <c r="K47" s="31"/>
      <c r="L47" s="31"/>
      <c r="M47" s="42"/>
    </row>
    <row r="48" spans="2:17">
      <c r="B48" s="41"/>
      <c r="C48" s="31"/>
      <c r="D48" s="31"/>
      <c r="E48" s="31"/>
      <c r="F48" s="31"/>
      <c r="G48" s="31"/>
      <c r="H48" s="31"/>
      <c r="I48" s="31"/>
      <c r="J48" s="31"/>
      <c r="K48" s="31"/>
      <c r="L48" s="31"/>
      <c r="M48" s="42"/>
    </row>
    <row r="49" spans="2:13">
      <c r="B49" s="41"/>
      <c r="C49" s="31"/>
      <c r="D49" s="31"/>
      <c r="E49" s="31"/>
      <c r="F49" s="31"/>
      <c r="G49" s="31"/>
      <c r="H49" s="31"/>
      <c r="I49" s="31"/>
      <c r="J49" s="31"/>
      <c r="K49" s="31"/>
      <c r="L49" s="31"/>
      <c r="M49" s="42"/>
    </row>
    <row r="50" spans="2:13">
      <c r="B50" s="41"/>
      <c r="C50" s="31"/>
      <c r="D50" s="31"/>
      <c r="E50" s="31"/>
      <c r="F50" s="31"/>
      <c r="G50" s="31"/>
      <c r="H50" s="31"/>
      <c r="I50" s="31"/>
      <c r="J50" s="31"/>
      <c r="K50" s="31"/>
      <c r="L50" s="31"/>
      <c r="M50" s="42"/>
    </row>
    <row r="51" spans="2:13">
      <c r="B51" s="41"/>
      <c r="C51" s="31"/>
      <c r="D51" s="31"/>
      <c r="E51" s="31"/>
      <c r="F51" s="31"/>
      <c r="G51" s="31"/>
      <c r="H51" s="31"/>
      <c r="I51" s="31"/>
      <c r="J51" s="31"/>
      <c r="K51" s="31"/>
      <c r="L51" s="31"/>
      <c r="M51" s="42"/>
    </row>
    <row r="52" spans="2:13">
      <c r="B52" s="41"/>
      <c r="C52" s="31"/>
      <c r="D52" s="31"/>
      <c r="E52" s="31"/>
      <c r="F52" s="31"/>
      <c r="G52" s="31"/>
      <c r="H52" s="31"/>
      <c r="I52" s="31"/>
      <c r="J52" s="31"/>
      <c r="K52" s="31"/>
      <c r="L52" s="31"/>
      <c r="M52" s="42"/>
    </row>
    <row r="53" spans="2:13">
      <c r="B53" s="41"/>
      <c r="C53" s="31"/>
      <c r="D53" s="31"/>
      <c r="E53" s="31"/>
      <c r="F53" s="31"/>
      <c r="G53" s="31"/>
      <c r="H53" s="31"/>
      <c r="I53" s="31"/>
      <c r="J53" s="31"/>
      <c r="K53" s="31"/>
      <c r="L53" s="31"/>
      <c r="M53" s="42"/>
    </row>
    <row r="54" spans="2:13">
      <c r="B54" s="41"/>
      <c r="C54" s="31"/>
      <c r="D54" s="31"/>
      <c r="E54" s="31"/>
      <c r="F54" s="31"/>
      <c r="G54" s="31"/>
      <c r="H54" s="31"/>
      <c r="I54" s="31"/>
      <c r="J54" s="31"/>
      <c r="K54" s="31"/>
      <c r="L54" s="31"/>
      <c r="M54" s="42"/>
    </row>
    <row r="55" spans="2:13">
      <c r="B55" s="41"/>
      <c r="C55" s="31"/>
      <c r="D55" s="31"/>
      <c r="E55" s="31"/>
      <c r="F55" s="31"/>
      <c r="G55" s="31"/>
      <c r="H55" s="31"/>
      <c r="I55" s="31"/>
      <c r="J55" s="31"/>
      <c r="K55" s="31"/>
      <c r="L55" s="31"/>
      <c r="M55" s="42"/>
    </row>
    <row r="56" spans="2:13">
      <c r="B56" s="41"/>
      <c r="C56" s="31"/>
      <c r="D56" s="31"/>
      <c r="E56" s="31"/>
      <c r="F56" s="31"/>
      <c r="G56" s="31"/>
      <c r="H56" s="31"/>
      <c r="I56" s="31"/>
      <c r="J56" s="31"/>
      <c r="K56" s="31"/>
      <c r="L56" s="31"/>
      <c r="M56" s="42"/>
    </row>
    <row r="57" spans="2:13">
      <c r="B57" s="41"/>
      <c r="C57" s="31"/>
      <c r="D57" s="31"/>
      <c r="E57" s="31"/>
      <c r="F57" s="31"/>
      <c r="G57" s="31"/>
      <c r="H57" s="31"/>
      <c r="I57" s="31"/>
      <c r="J57" s="31"/>
      <c r="K57" s="31"/>
      <c r="L57" s="31"/>
      <c r="M57" s="42"/>
    </row>
    <row r="58" spans="2:13">
      <c r="B58" s="41"/>
      <c r="C58" s="31"/>
      <c r="D58" s="31"/>
      <c r="E58" s="31"/>
      <c r="F58" s="31"/>
      <c r="G58" s="31"/>
      <c r="H58" s="31"/>
      <c r="I58" s="31"/>
      <c r="J58" s="31"/>
      <c r="K58" s="31"/>
      <c r="L58" s="31"/>
      <c r="M58" s="42"/>
    </row>
    <row r="59" spans="2:13" ht="16.5" thickBot="1">
      <c r="B59" s="43"/>
      <c r="C59" s="44"/>
      <c r="D59" s="44"/>
      <c r="E59" s="44"/>
      <c r="F59" s="44"/>
      <c r="G59" s="44"/>
      <c r="H59" s="44"/>
      <c r="I59" s="44"/>
      <c r="J59" s="44"/>
      <c r="K59" s="44"/>
      <c r="L59" s="44"/>
      <c r="M59" s="45"/>
    </row>
  </sheetData>
  <mergeCells count="8">
    <mergeCell ref="B43:C43"/>
    <mergeCell ref="B44:C44"/>
    <mergeCell ref="B31:M31"/>
    <mergeCell ref="B37:B42"/>
    <mergeCell ref="B33:C33"/>
    <mergeCell ref="B34:C34"/>
    <mergeCell ref="B35:C35"/>
    <mergeCell ref="B36:C36"/>
  </mergeCells>
  <phoneticPr fontId="4"/>
  <pageMargins left="0.19685039370078741" right="0.19685039370078741" top="0.39370078740157483" bottom="0.39370078740157483" header="0" footer="0"/>
  <pageSetup paperSize="9" orientation="portrait" horizontalDpi="3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6"/>
  <sheetViews>
    <sheetView topLeftCell="A8" workbookViewId="0">
      <selection activeCell="H18" sqref="H18"/>
    </sheetView>
  </sheetViews>
  <sheetFormatPr defaultRowHeight="15.75"/>
  <cols>
    <col min="1" max="1" width="3" customWidth="1"/>
    <col min="2" max="2" width="11.625" bestFit="1" customWidth="1"/>
    <col min="3" max="8" width="10.75" customWidth="1"/>
  </cols>
  <sheetData>
    <row r="2" spans="2:11">
      <c r="B2" s="81" t="s">
        <v>62</v>
      </c>
      <c r="C2" s="82" t="s">
        <v>63</v>
      </c>
      <c r="D2" s="88">
        <v>40848</v>
      </c>
    </row>
    <row r="3" spans="2:11">
      <c r="B3" s="83" t="s">
        <v>64</v>
      </c>
      <c r="C3" s="84" t="s">
        <v>65</v>
      </c>
      <c r="D3" s="118" t="s">
        <v>78</v>
      </c>
    </row>
    <row r="4" spans="2:11">
      <c r="B4" s="83" t="s">
        <v>66</v>
      </c>
      <c r="C4" s="85" t="s">
        <v>67</v>
      </c>
      <c r="D4" s="89" t="s">
        <v>84</v>
      </c>
    </row>
    <row r="5" spans="2:11">
      <c r="B5" s="83"/>
      <c r="C5" s="85" t="s">
        <v>68</v>
      </c>
      <c r="D5" s="89" t="s">
        <v>82</v>
      </c>
    </row>
    <row r="6" spans="2:11">
      <c r="B6" s="83"/>
      <c r="C6" s="85" t="s">
        <v>69</v>
      </c>
      <c r="D6" s="89" t="s">
        <v>85</v>
      </c>
    </row>
    <row r="7" spans="2:11">
      <c r="B7" s="83"/>
      <c r="C7" s="85" t="s">
        <v>70</v>
      </c>
      <c r="D7" s="159" t="s">
        <v>77</v>
      </c>
    </row>
    <row r="8" spans="2:11">
      <c r="B8" s="83"/>
      <c r="C8" s="85" t="s">
        <v>79</v>
      </c>
      <c r="D8" s="89" t="s">
        <v>83</v>
      </c>
    </row>
    <row r="9" spans="2:11">
      <c r="B9" s="83"/>
      <c r="C9" s="85" t="s">
        <v>80</v>
      </c>
      <c r="D9" s="89" t="s">
        <v>83</v>
      </c>
    </row>
    <row r="10" spans="2:11">
      <c r="B10" s="86"/>
      <c r="C10" s="87" t="s">
        <v>81</v>
      </c>
      <c r="D10" s="160" t="s">
        <v>86</v>
      </c>
    </row>
    <row r="11" spans="2:11">
      <c r="B11" s="3" t="s">
        <v>7</v>
      </c>
      <c r="C11" s="2">
        <v>31</v>
      </c>
      <c r="D11" s="2">
        <v>32</v>
      </c>
      <c r="E11" s="2">
        <v>33</v>
      </c>
      <c r="F11" s="2">
        <v>34</v>
      </c>
      <c r="G11" s="2">
        <v>37</v>
      </c>
      <c r="H11" s="2">
        <v>38</v>
      </c>
      <c r="I11" s="2">
        <v>39</v>
      </c>
      <c r="J11" s="2">
        <v>44</v>
      </c>
      <c r="K11" s="2">
        <v>47</v>
      </c>
    </row>
    <row r="12" spans="2:11">
      <c r="B12" s="3">
        <v>0</v>
      </c>
      <c r="C12" s="161">
        <f>+集計表①!J7</f>
        <v>2.3222222222222193</v>
      </c>
      <c r="D12" s="161">
        <f>+集計表①!J37</f>
        <v>1.5278787878787874</v>
      </c>
      <c r="E12" s="161">
        <f>+集計表①!J67</f>
        <v>1.9799999999999933</v>
      </c>
      <c r="F12" s="161">
        <f>+集計表①!J97</f>
        <v>1.3343428571428539</v>
      </c>
      <c r="G12" s="161">
        <f>+集計表①!J187</f>
        <v>1.5112896551724191</v>
      </c>
      <c r="H12" s="161">
        <f>+集計表①!J217</f>
        <v>1.6314259259259281</v>
      </c>
      <c r="I12" s="161" t="e">
        <f>+集計表①!J247</f>
        <v>#VALUE!</v>
      </c>
      <c r="J12" s="161">
        <f>+集計表①!J487</f>
        <v>-13.414285714285715</v>
      </c>
      <c r="K12" s="162">
        <f>+集計表①!J547</f>
        <v>-12.452105263157895</v>
      </c>
    </row>
    <row r="13" spans="2:11">
      <c r="B13" s="3">
        <v>50</v>
      </c>
      <c r="C13" s="161">
        <f>+集計表①!J11</f>
        <v>3.1392407407407426</v>
      </c>
      <c r="D13" s="161">
        <f>+集計表①!J41</f>
        <v>2.3290161290322544</v>
      </c>
      <c r="E13" s="161">
        <f>+集計表①!J71</f>
        <v>2.3802030303030293</v>
      </c>
      <c r="F13" s="161">
        <f>+集計表①!J101</f>
        <v>1.6840999999999902</v>
      </c>
      <c r="G13" s="161">
        <f>+集計表①!J191</f>
        <v>2.2389153846153782</v>
      </c>
      <c r="H13" s="161">
        <f>+集計表①!J221</f>
        <v>2.0865307692307695</v>
      </c>
      <c r="I13" s="161" t="e">
        <f>+集計表①!J251</f>
        <v>#VALUE!</v>
      </c>
      <c r="J13" s="161">
        <f>+集計表①!J491</f>
        <v>-12.014736842105263</v>
      </c>
      <c r="K13" s="162">
        <f>+集計表①!J551</f>
        <v>-9.8018750000000008</v>
      </c>
    </row>
    <row r="14" spans="2:11">
      <c r="B14" s="3">
        <v>100</v>
      </c>
      <c r="C14" s="161">
        <f>+集計表①!J13</f>
        <v>2.1869555555555529</v>
      </c>
      <c r="D14" s="161">
        <f>+集計表①!J43</f>
        <v>1.1644225806451622</v>
      </c>
      <c r="E14" s="161">
        <f>+集計表①!J73</f>
        <v>0.22641212121211751</v>
      </c>
      <c r="F14" s="161">
        <f>+集計表①!J103</f>
        <v>-7.9855882352944718E-2</v>
      </c>
      <c r="G14" s="161">
        <f>+集計表①!J193</f>
        <v>1.4392370370370315</v>
      </c>
      <c r="H14" s="161">
        <f>+集計表①!J223</f>
        <v>2.087425925925924</v>
      </c>
      <c r="I14" s="161" t="e">
        <f>+集計表①!J253</f>
        <v>#VALUE!</v>
      </c>
      <c r="J14" s="161">
        <f>+集計表①!J493</f>
        <v>-11.158421052631578</v>
      </c>
      <c r="K14" s="162">
        <f>+集計表①!J553</f>
        <v>-8.4493749999999999</v>
      </c>
    </row>
    <row r="15" spans="2:11">
      <c r="B15" s="3">
        <v>200</v>
      </c>
      <c r="C15" s="161">
        <f>+集計表①!J15</f>
        <v>2.1786384615384655</v>
      </c>
      <c r="D15" s="161">
        <f>+集計表①!J45</f>
        <v>3.0366870967741928</v>
      </c>
      <c r="E15" s="161">
        <f>+集計表①!J75</f>
        <v>2.5395363636363673</v>
      </c>
      <c r="F15" s="161">
        <f>+集計表①!J105</f>
        <v>1.9313911764705889</v>
      </c>
      <c r="G15" s="161">
        <f>+集計表①!J195</f>
        <v>2.6547740740740728</v>
      </c>
      <c r="H15" s="161">
        <f>+集計表①!J225</f>
        <v>2.3064148148148149</v>
      </c>
      <c r="I15" s="161" t="e">
        <f>+集計表①!J255</f>
        <v>#VALUE!</v>
      </c>
      <c r="J15" s="161">
        <f>+集計表①!J495</f>
        <v>-8.5210526315789465</v>
      </c>
      <c r="K15" s="162">
        <f>+集計表①!J555</f>
        <v>-6.6137500000000005</v>
      </c>
    </row>
    <row r="16" spans="2:11">
      <c r="B16" s="3">
        <v>300</v>
      </c>
      <c r="C16" s="161">
        <f>+集計表①!J16</f>
        <v>2.093843749999996</v>
      </c>
      <c r="D16" s="161">
        <f>+集計表①!J46</f>
        <v>4.1790052631578973</v>
      </c>
      <c r="E16" s="161">
        <f>+集計表①!J76</f>
        <v>3.0415380952380975</v>
      </c>
      <c r="F16" s="161">
        <f>+集計表①!J106</f>
        <v>2.1093619047619043</v>
      </c>
      <c r="G16" s="161">
        <f>+集計表①!J196</f>
        <v>2.5764894736842106</v>
      </c>
      <c r="H16" s="161">
        <f>+集計表①!J226</f>
        <v>1.7581894736842116</v>
      </c>
      <c r="I16" s="161" t="e">
        <f>+集計表①!J256</f>
        <v>#VALUE!</v>
      </c>
      <c r="J16" s="161">
        <f>+集計表①!J496</f>
        <v>-4.4499999999999993</v>
      </c>
      <c r="K16" s="162">
        <f>+集計表①!J556</f>
        <v>-2.8800000000000003</v>
      </c>
    </row>
    <row r="17" spans="2:11">
      <c r="B17" s="3">
        <v>400</v>
      </c>
      <c r="C17" s="161">
        <f>+集計表①!J17</f>
        <v>1.1172749999999994</v>
      </c>
      <c r="D17" s="161">
        <f>+集計表①!J47</f>
        <v>2.72078947368421</v>
      </c>
      <c r="E17" s="161">
        <f>+集計表①!J77</f>
        <v>3.0046095238095258</v>
      </c>
      <c r="F17" s="161">
        <f>+集計表①!J107</f>
        <v>2.7433047619047635</v>
      </c>
      <c r="G17" s="161">
        <f>+集計表①!J197</f>
        <v>3.1668000000000038</v>
      </c>
      <c r="H17" s="161">
        <f>+集計表①!J227</f>
        <v>1.5169684210526331</v>
      </c>
      <c r="I17" s="161" t="e">
        <f>+集計表①!J257</f>
        <v>#VALUE!</v>
      </c>
      <c r="J17" s="161">
        <f>+集計表①!J497</f>
        <v>-3.8492307692307692</v>
      </c>
      <c r="K17" s="162">
        <f>+集計表①!J557</f>
        <v>-2.5358333333333332</v>
      </c>
    </row>
    <row r="18" spans="2:11">
      <c r="B18" s="3">
        <v>500</v>
      </c>
      <c r="C18" s="161">
        <f>+集計表①!J18</f>
        <v>1.0677909090909097</v>
      </c>
      <c r="D18" s="161">
        <f>+集計表①!J48</f>
        <v>0.80628571428571405</v>
      </c>
      <c r="E18" s="161">
        <f>+集計表①!J78</f>
        <v>1.8718625000000007</v>
      </c>
      <c r="F18" s="161">
        <f>+集計表①!J108</f>
        <v>3.2351062499999994</v>
      </c>
      <c r="G18" s="161" t="e">
        <f>+集計表①!J198</f>
        <v>#VALUE!</v>
      </c>
      <c r="H18" s="161">
        <f>+集計表①!J228</f>
        <v>-2.393921428571427</v>
      </c>
      <c r="I18" s="161" t="e">
        <f>+集計表①!J258</f>
        <v>#VALUE!</v>
      </c>
      <c r="J18" s="161">
        <f>+集計表①!J498</f>
        <v>-2.2174999999999998</v>
      </c>
      <c r="K18" s="162">
        <f>+集計表①!J558</f>
        <v>-1.2589999999999999</v>
      </c>
    </row>
    <row r="19" spans="2:11">
      <c r="B19" s="97" t="s">
        <v>7</v>
      </c>
      <c r="C19" s="96">
        <v>31</v>
      </c>
      <c r="D19" s="96">
        <v>32</v>
      </c>
      <c r="E19" s="96">
        <v>33</v>
      </c>
      <c r="F19" s="96">
        <v>34</v>
      </c>
      <c r="G19" s="96">
        <v>37</v>
      </c>
      <c r="H19" s="96">
        <v>38</v>
      </c>
      <c r="I19" s="96">
        <v>39</v>
      </c>
      <c r="J19" s="96">
        <v>44</v>
      </c>
      <c r="K19" s="96">
        <v>47</v>
      </c>
    </row>
    <row r="20" spans="2:11" ht="24">
      <c r="B20" s="98">
        <v>0</v>
      </c>
      <c r="C20" s="95" t="str">
        <f t="shared" ref="C20:D20" si="0">+IF(C12&lt;=-2.5,"---",IF(C12&lt;=-1.5,"--",IF(C12&lt;=-0.5,"-",IF(C12&lt;=0,"-+",IF(C12&lt;=0.5,"+-",IF(C12&lt;=1.5,"+",IF(C12&lt;=2.5,"++","+++")))))))</f>
        <v>++</v>
      </c>
      <c r="D20" s="95" t="str">
        <f t="shared" si="0"/>
        <v>++</v>
      </c>
      <c r="E20" s="95" t="str">
        <f t="shared" ref="E20:I26" si="1">+IF(E12&lt;=-2.5,"---",IF(E12&lt;=-1.5,"--",IF(E12&lt;=-0.5,"-",IF(E12&lt;=0,"-+",IF(E12&lt;=0.5,"+-",IF(E12&lt;=1.5,"+",IF(E12&lt;=2.5,"++","+++")))))))</f>
        <v>++</v>
      </c>
      <c r="F20" s="95" t="str">
        <f t="shared" si="1"/>
        <v>+</v>
      </c>
      <c r="G20" s="95" t="str">
        <f t="shared" si="1"/>
        <v>++</v>
      </c>
      <c r="H20" s="95" t="str">
        <f t="shared" si="1"/>
        <v>++</v>
      </c>
      <c r="I20" s="95" t="e">
        <f t="shared" si="1"/>
        <v>#VALUE!</v>
      </c>
      <c r="J20" s="95" t="str">
        <f t="shared" ref="J20:K20" si="2">+IF(J12&lt;=-2.5,"---",IF(J12&lt;=-1.5,"--",IF(J12&lt;=-0.5,"-",IF(J12&lt;=0,"-+",IF(J12&lt;=0.5,"+-",IF(J12&lt;=1.5,"+",IF(J12&lt;=2.5,"++","+++")))))))</f>
        <v>---</v>
      </c>
      <c r="K20" s="95" t="str">
        <f t="shared" si="2"/>
        <v>---</v>
      </c>
    </row>
    <row r="21" spans="2:11" ht="24">
      <c r="B21" s="98">
        <v>50</v>
      </c>
      <c r="C21" s="95" t="str">
        <f t="shared" ref="C21:D21" si="3">+IF(C13&lt;=-2.5,"---",IF(C13&lt;=-1.5,"--",IF(C13&lt;=-0.5,"-",IF(C13&lt;=0,"-+",IF(C13&lt;=0.5,"+-",IF(C13&lt;=1.5,"+",IF(C13&lt;=2.5,"++","+++")))))))</f>
        <v>+++</v>
      </c>
      <c r="D21" s="95" t="str">
        <f t="shared" si="3"/>
        <v>++</v>
      </c>
      <c r="E21" s="95" t="str">
        <f t="shared" si="1"/>
        <v>++</v>
      </c>
      <c r="F21" s="95" t="str">
        <f t="shared" si="1"/>
        <v>++</v>
      </c>
      <c r="G21" s="95" t="str">
        <f t="shared" si="1"/>
        <v>++</v>
      </c>
      <c r="H21" s="95" t="str">
        <f t="shared" si="1"/>
        <v>++</v>
      </c>
      <c r="I21" s="95" t="e">
        <f t="shared" si="1"/>
        <v>#VALUE!</v>
      </c>
      <c r="J21" s="95" t="str">
        <f t="shared" ref="J21:K23" si="4">+IF(J13&lt;=-2.5,"---",IF(J13&lt;=-1.5,"--",IF(J13&lt;=-0.5,"-",IF(J13&lt;=0,"-+",IF(J13&lt;=0.5,"+-",IF(J13&lt;=1.5,"+",IF(J13&lt;=2.5,"++","+++")))))))</f>
        <v>---</v>
      </c>
      <c r="K21" s="95" t="str">
        <f t="shared" si="4"/>
        <v>---</v>
      </c>
    </row>
    <row r="22" spans="2:11" ht="24">
      <c r="B22" s="98">
        <v>100</v>
      </c>
      <c r="C22" s="95" t="str">
        <f t="shared" ref="C22:D22" si="5">+IF(C14&lt;=-2.5,"---",IF(C14&lt;=-1.5,"--",IF(C14&lt;=-0.5,"-",IF(C14&lt;=0,"-+",IF(C14&lt;=0.5,"+-",IF(C14&lt;=1.5,"+",IF(C14&lt;=2.5,"++","+++")))))))</f>
        <v>++</v>
      </c>
      <c r="D22" s="95" t="str">
        <f t="shared" si="5"/>
        <v>+</v>
      </c>
      <c r="E22" s="95" t="str">
        <f t="shared" si="1"/>
        <v>+-</v>
      </c>
      <c r="F22" s="95" t="str">
        <f t="shared" si="1"/>
        <v>-+</v>
      </c>
      <c r="G22" s="95" t="str">
        <f t="shared" si="1"/>
        <v>+</v>
      </c>
      <c r="H22" s="95" t="str">
        <f t="shared" si="1"/>
        <v>++</v>
      </c>
      <c r="I22" s="95" t="e">
        <f t="shared" si="1"/>
        <v>#VALUE!</v>
      </c>
      <c r="J22" s="95" t="str">
        <f t="shared" si="4"/>
        <v>---</v>
      </c>
      <c r="K22" s="95" t="str">
        <f t="shared" si="4"/>
        <v>---</v>
      </c>
    </row>
    <row r="23" spans="2:11" ht="24">
      <c r="B23" s="98">
        <v>200</v>
      </c>
      <c r="C23" s="95" t="str">
        <f t="shared" ref="C23:D23" si="6">+IF(C15&lt;=-2.5,"---",IF(C15&lt;=-1.5,"--",IF(C15&lt;=-0.5,"-",IF(C15&lt;=0,"-+",IF(C15&lt;=0.5,"+-",IF(C15&lt;=1.5,"+",IF(C15&lt;=2.5,"++","+++")))))))</f>
        <v>++</v>
      </c>
      <c r="D23" s="95" t="str">
        <f t="shared" si="6"/>
        <v>+++</v>
      </c>
      <c r="E23" s="95" t="str">
        <f t="shared" si="1"/>
        <v>+++</v>
      </c>
      <c r="F23" s="95" t="str">
        <f t="shared" si="1"/>
        <v>++</v>
      </c>
      <c r="G23" s="95" t="str">
        <f t="shared" si="1"/>
        <v>+++</v>
      </c>
      <c r="H23" s="95" t="str">
        <f t="shared" si="1"/>
        <v>++</v>
      </c>
      <c r="I23" s="95" t="e">
        <f t="shared" si="1"/>
        <v>#VALUE!</v>
      </c>
      <c r="J23" s="95" t="str">
        <f t="shared" si="4"/>
        <v>---</v>
      </c>
      <c r="K23" s="95" t="str">
        <f t="shared" si="4"/>
        <v>---</v>
      </c>
    </row>
    <row r="24" spans="2:11" ht="24">
      <c r="B24" s="98">
        <v>300</v>
      </c>
      <c r="C24" s="95" t="str">
        <f t="shared" ref="C24:D24" si="7">+IF(C16&lt;=-2.5,"---",IF(C16&lt;=-1.5,"--",IF(C16&lt;=-0.5,"-",IF(C16&lt;=0,"-+",IF(C16&lt;=0.5,"+-",IF(C16&lt;=1.5,"+",IF(C16&lt;=2.5,"++","+++")))))))</f>
        <v>++</v>
      </c>
      <c r="D24" s="95" t="str">
        <f t="shared" si="7"/>
        <v>+++</v>
      </c>
      <c r="E24" s="95" t="str">
        <f t="shared" si="1"/>
        <v>+++</v>
      </c>
      <c r="F24" s="95" t="str">
        <f t="shared" si="1"/>
        <v>++</v>
      </c>
      <c r="G24" s="95" t="str">
        <f t="shared" si="1"/>
        <v>+++</v>
      </c>
      <c r="H24" s="95" t="str">
        <f t="shared" si="1"/>
        <v>++</v>
      </c>
      <c r="I24" s="95" t="e">
        <f t="shared" si="1"/>
        <v>#VALUE!</v>
      </c>
      <c r="J24" s="95" t="str">
        <f t="shared" ref="J24:K24" si="8">+IF(J16&lt;=-2.5,"---",IF(J16&lt;=-1.5,"--",IF(J16&lt;=-0.5,"-",IF(J16&lt;=0,"-+",IF(J16&lt;=0.5,"+-",IF(J16&lt;=1.5,"+",IF(J16&lt;=2.5,"++","+++")))))))</f>
        <v>---</v>
      </c>
      <c r="K24" s="95" t="str">
        <f t="shared" si="8"/>
        <v>---</v>
      </c>
    </row>
    <row r="25" spans="2:11" ht="24">
      <c r="B25" s="98">
        <v>400</v>
      </c>
      <c r="C25" s="95" t="str">
        <f t="shared" ref="C25:D25" si="9">+IF(C17&lt;=-2.5,"---",IF(C17&lt;=-1.5,"--",IF(C17&lt;=-0.5,"-",IF(C17&lt;=0,"-+",IF(C17&lt;=0.5,"+-",IF(C17&lt;=1.5,"+",IF(C17&lt;=2.5,"++","+++")))))))</f>
        <v>+</v>
      </c>
      <c r="D25" s="95" t="str">
        <f t="shared" si="9"/>
        <v>+++</v>
      </c>
      <c r="E25" s="95" t="str">
        <f t="shared" si="1"/>
        <v>+++</v>
      </c>
      <c r="F25" s="95" t="str">
        <f t="shared" si="1"/>
        <v>+++</v>
      </c>
      <c r="G25" s="95" t="str">
        <f t="shared" si="1"/>
        <v>+++</v>
      </c>
      <c r="H25" s="95" t="str">
        <f t="shared" si="1"/>
        <v>++</v>
      </c>
      <c r="I25" s="95" t="e">
        <f t="shared" si="1"/>
        <v>#VALUE!</v>
      </c>
      <c r="J25" s="95" t="str">
        <f t="shared" ref="J25:K25" si="10">+IF(J17&lt;=-2.5,"---",IF(J17&lt;=-1.5,"--",IF(J17&lt;=-0.5,"-",IF(J17&lt;=0,"-+",IF(J17&lt;=0.5,"+-",IF(J17&lt;=1.5,"+",IF(J17&lt;=2.5,"++","+++")))))))</f>
        <v>---</v>
      </c>
      <c r="K25" s="95" t="str">
        <f t="shared" si="10"/>
        <v>---</v>
      </c>
    </row>
    <row r="26" spans="2:11" ht="24">
      <c r="B26" s="98">
        <v>500</v>
      </c>
      <c r="C26" s="95" t="str">
        <f t="shared" ref="C26:D26" si="11">+IF(C18&lt;=-2.5,"---",IF(C18&lt;=-1.5,"--",IF(C18&lt;=-0.5,"-",IF(C18&lt;=0,"-+",IF(C18&lt;=0.5,"+-",IF(C18&lt;=1.5,"+",IF(C18&lt;=2.5,"++","+++")))))))</f>
        <v>+</v>
      </c>
      <c r="D26" s="95" t="str">
        <f t="shared" si="11"/>
        <v>+</v>
      </c>
      <c r="E26" s="95" t="str">
        <f t="shared" si="1"/>
        <v>++</v>
      </c>
      <c r="F26" s="95" t="str">
        <f t="shared" si="1"/>
        <v>+++</v>
      </c>
      <c r="G26" s="95" t="e">
        <f t="shared" si="1"/>
        <v>#VALUE!</v>
      </c>
      <c r="H26" s="95" t="str">
        <f t="shared" si="1"/>
        <v>--</v>
      </c>
      <c r="I26" s="95" t="e">
        <f t="shared" si="1"/>
        <v>#VALUE!</v>
      </c>
      <c r="J26" s="95" t="str">
        <f t="shared" ref="J26:K26" si="12">+IF(J18&lt;=-2.5,"---",IF(J18&lt;=-1.5,"--",IF(J18&lt;=-0.5,"-",IF(J18&lt;=0,"-+",IF(J18&lt;=0.5,"+-",IF(J18&lt;=1.5,"+",IF(J18&lt;=2.5,"++","+++")))))))</f>
        <v>--</v>
      </c>
      <c r="K26" s="95" t="str">
        <f t="shared" si="12"/>
        <v>-</v>
      </c>
    </row>
  </sheetData>
  <phoneticPr fontId="4"/>
  <pageMargins left="0.78700000000000003" right="0.78700000000000003" top="0.98399999999999999" bottom="0.98399999999999999" header="0.51200000000000001" footer="0.51200000000000001"/>
  <pageSetup paperSize="9" orientation="portrait" horizontalDpi="3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N840"/>
  <sheetViews>
    <sheetView zoomScaleNormal="100" workbookViewId="0">
      <pane xSplit="3" ySplit="1" topLeftCell="J93" activePane="bottomRight" state="frozen"/>
      <selection pane="topRight" activeCell="D1" sqref="D1"/>
      <selection pane="bottomLeft" activeCell="A2" sqref="A2"/>
      <selection pane="bottomRight" activeCell="J247" sqref="J247"/>
    </sheetView>
  </sheetViews>
  <sheetFormatPr defaultRowHeight="15.75"/>
  <cols>
    <col min="1" max="1" width="9" customWidth="1"/>
    <col min="5" max="5" width="11.125" customWidth="1"/>
    <col min="6" max="11" width="11.125" style="5" customWidth="1"/>
    <col min="14" max="14" width="9" style="177"/>
    <col min="19" max="27" width="9" style="17"/>
    <col min="28" max="29" width="9" style="90"/>
    <col min="67" max="16384" width="9" style="17"/>
  </cols>
  <sheetData>
    <row r="1" spans="1:66" ht="16.5" thickBot="1">
      <c r="D1" s="1" t="s">
        <v>26</v>
      </c>
      <c r="E1" s="1" t="s">
        <v>3</v>
      </c>
      <c r="F1" s="4" t="s">
        <v>4</v>
      </c>
      <c r="G1" s="4" t="s">
        <v>8</v>
      </c>
      <c r="H1" s="4" t="s">
        <v>5</v>
      </c>
      <c r="I1" s="4" t="s">
        <v>6</v>
      </c>
      <c r="J1" s="4" t="s">
        <v>7</v>
      </c>
      <c r="K1" s="5" t="s">
        <v>56</v>
      </c>
      <c r="M1" s="16"/>
      <c r="N1" s="178" t="s">
        <v>26</v>
      </c>
      <c r="O1" s="1" t="s">
        <v>26</v>
      </c>
      <c r="P1" s="1" t="s">
        <v>26</v>
      </c>
      <c r="Q1" s="1" t="s">
        <v>26</v>
      </c>
      <c r="R1" s="1" t="s">
        <v>26</v>
      </c>
      <c r="S1" s="17" t="s">
        <v>105</v>
      </c>
      <c r="T1" s="17" t="s">
        <v>105</v>
      </c>
      <c r="U1" s="17" t="s">
        <v>105</v>
      </c>
      <c r="V1" s="17">
        <v>2011</v>
      </c>
      <c r="W1" s="17">
        <v>2010</v>
      </c>
      <c r="X1" s="17">
        <v>2009</v>
      </c>
      <c r="Y1" s="156">
        <v>2008</v>
      </c>
      <c r="Z1" s="17">
        <v>2007</v>
      </c>
      <c r="AA1" s="156">
        <v>2006</v>
      </c>
      <c r="AB1" s="91">
        <v>2005</v>
      </c>
      <c r="AC1" s="91">
        <v>2004</v>
      </c>
      <c r="AD1" s="1">
        <v>2003</v>
      </c>
      <c r="AE1" s="1">
        <v>2002</v>
      </c>
      <c r="AF1">
        <v>2001</v>
      </c>
      <c r="AG1" s="1">
        <v>2000</v>
      </c>
      <c r="AH1" s="1">
        <v>1999</v>
      </c>
      <c r="AI1" s="1">
        <v>1998</v>
      </c>
      <c r="AJ1" s="1">
        <v>1997</v>
      </c>
      <c r="AK1" s="1">
        <v>1996</v>
      </c>
      <c r="AL1" s="1">
        <v>1995</v>
      </c>
      <c r="AM1" s="1">
        <v>1994</v>
      </c>
      <c r="AN1" s="1"/>
      <c r="AO1" s="1">
        <v>1992</v>
      </c>
      <c r="AP1" s="1">
        <v>1991</v>
      </c>
      <c r="AQ1" s="1">
        <v>1990</v>
      </c>
      <c r="AR1" s="1">
        <v>1990</v>
      </c>
      <c r="AS1" s="1">
        <v>1990</v>
      </c>
      <c r="AT1" s="1">
        <v>1989</v>
      </c>
      <c r="AU1" s="1">
        <v>1989</v>
      </c>
      <c r="AV1" s="1">
        <v>1988</v>
      </c>
      <c r="AW1" s="1">
        <v>1987</v>
      </c>
      <c r="AX1" s="1">
        <v>1987</v>
      </c>
      <c r="AY1" s="1">
        <v>1986</v>
      </c>
      <c r="AZ1" s="1">
        <v>1986</v>
      </c>
      <c r="BA1" s="1">
        <v>1986</v>
      </c>
      <c r="BB1" s="1">
        <v>1985</v>
      </c>
      <c r="BC1" s="1">
        <v>1985</v>
      </c>
      <c r="BD1" s="1">
        <v>1985</v>
      </c>
      <c r="BE1" s="1">
        <v>1984</v>
      </c>
      <c r="BF1" s="1">
        <v>1984</v>
      </c>
      <c r="BG1" s="1">
        <v>1984</v>
      </c>
      <c r="BH1" s="1">
        <v>1983</v>
      </c>
      <c r="BI1" s="1">
        <v>1983</v>
      </c>
      <c r="BJ1" s="1">
        <v>1983</v>
      </c>
      <c r="BK1" s="1">
        <v>1982</v>
      </c>
      <c r="BL1" s="1">
        <v>1981</v>
      </c>
      <c r="BM1" s="1">
        <v>1980</v>
      </c>
      <c r="BN1" s="16"/>
    </row>
    <row r="2" spans="1:66">
      <c r="A2" s="319">
        <v>31</v>
      </c>
      <c r="B2" s="230" t="s">
        <v>18</v>
      </c>
      <c r="C2" s="231"/>
      <c r="D2" s="92">
        <f>+入力シート①!D$2</f>
        <v>43775</v>
      </c>
      <c r="E2" s="19"/>
      <c r="F2" s="32"/>
      <c r="G2" s="32"/>
      <c r="H2" s="32"/>
      <c r="I2" s="32"/>
      <c r="J2" s="32"/>
      <c r="K2" s="33"/>
      <c r="M2" s="16"/>
      <c r="N2" s="92">
        <v>43775</v>
      </c>
      <c r="O2" s="92">
        <v>43409</v>
      </c>
      <c r="P2" s="92">
        <v>43041</v>
      </c>
      <c r="Q2" s="92">
        <v>42675</v>
      </c>
      <c r="R2" s="92">
        <v>42312</v>
      </c>
      <c r="S2" s="165">
        <v>41955</v>
      </c>
      <c r="T2" s="165">
        <v>41592</v>
      </c>
      <c r="U2" s="165">
        <v>41218</v>
      </c>
      <c r="V2" s="17">
        <v>2011</v>
      </c>
      <c r="W2" s="17">
        <v>2010</v>
      </c>
      <c r="X2" s="17">
        <f>+X$1</f>
        <v>2009</v>
      </c>
      <c r="Y2" s="17">
        <f>+Y$1</f>
        <v>2008</v>
      </c>
      <c r="Z2" s="17">
        <f>+Z$1</f>
        <v>2007</v>
      </c>
      <c r="AA2" s="17">
        <f t="shared" ref="AA2:BM2" si="0">+AA$1</f>
        <v>2006</v>
      </c>
      <c r="AB2" s="90">
        <f t="shared" si="0"/>
        <v>2005</v>
      </c>
      <c r="AC2" s="90">
        <f t="shared" si="0"/>
        <v>2004</v>
      </c>
      <c r="AD2" s="90">
        <f t="shared" si="0"/>
        <v>2003</v>
      </c>
      <c r="AE2" s="90">
        <f t="shared" si="0"/>
        <v>2002</v>
      </c>
      <c r="AF2" s="90">
        <f t="shared" si="0"/>
        <v>2001</v>
      </c>
      <c r="AG2" s="90">
        <f t="shared" si="0"/>
        <v>2000</v>
      </c>
      <c r="AH2" s="90">
        <f t="shared" si="0"/>
        <v>1999</v>
      </c>
      <c r="AI2" s="90">
        <f t="shared" si="0"/>
        <v>1998</v>
      </c>
      <c r="AJ2" s="90">
        <f t="shared" si="0"/>
        <v>1997</v>
      </c>
      <c r="AK2" s="90">
        <f t="shared" si="0"/>
        <v>1996</v>
      </c>
      <c r="AL2" s="90">
        <f t="shared" si="0"/>
        <v>1995</v>
      </c>
      <c r="AM2" s="90">
        <f t="shared" si="0"/>
        <v>1994</v>
      </c>
      <c r="AN2" s="90">
        <f t="shared" si="0"/>
        <v>0</v>
      </c>
      <c r="AO2" s="90">
        <f t="shared" si="0"/>
        <v>1992</v>
      </c>
      <c r="AP2" s="90">
        <f t="shared" si="0"/>
        <v>1991</v>
      </c>
      <c r="AQ2" s="90">
        <f t="shared" si="0"/>
        <v>1990</v>
      </c>
      <c r="AR2" s="90">
        <f t="shared" si="0"/>
        <v>1990</v>
      </c>
      <c r="AS2" s="90">
        <f t="shared" si="0"/>
        <v>1990</v>
      </c>
      <c r="AT2" s="90">
        <f t="shared" si="0"/>
        <v>1989</v>
      </c>
      <c r="AU2" s="90">
        <f t="shared" si="0"/>
        <v>1989</v>
      </c>
      <c r="AV2" s="90">
        <f t="shared" si="0"/>
        <v>1988</v>
      </c>
      <c r="AW2" s="90">
        <f t="shared" si="0"/>
        <v>1987</v>
      </c>
      <c r="AX2" s="90">
        <f t="shared" si="0"/>
        <v>1987</v>
      </c>
      <c r="AY2" s="90">
        <f t="shared" si="0"/>
        <v>1986</v>
      </c>
      <c r="AZ2" s="90">
        <f t="shared" si="0"/>
        <v>1986</v>
      </c>
      <c r="BA2" s="90">
        <f t="shared" si="0"/>
        <v>1986</v>
      </c>
      <c r="BB2" s="90">
        <f t="shared" si="0"/>
        <v>1985</v>
      </c>
      <c r="BC2" s="90">
        <f t="shared" si="0"/>
        <v>1985</v>
      </c>
      <c r="BD2" s="90">
        <f t="shared" si="0"/>
        <v>1985</v>
      </c>
      <c r="BE2" s="90">
        <f t="shared" si="0"/>
        <v>1984</v>
      </c>
      <c r="BF2" s="90">
        <f t="shared" si="0"/>
        <v>1984</v>
      </c>
      <c r="BG2" s="90">
        <f t="shared" si="0"/>
        <v>1984</v>
      </c>
      <c r="BH2" s="90">
        <f t="shared" si="0"/>
        <v>1983</v>
      </c>
      <c r="BI2" s="90">
        <f t="shared" si="0"/>
        <v>1983</v>
      </c>
      <c r="BJ2" s="90">
        <f t="shared" si="0"/>
        <v>1983</v>
      </c>
      <c r="BK2" s="90">
        <f t="shared" si="0"/>
        <v>1982</v>
      </c>
      <c r="BL2" s="90">
        <f t="shared" si="0"/>
        <v>1981</v>
      </c>
      <c r="BM2" s="90">
        <f t="shared" si="0"/>
        <v>1980</v>
      </c>
      <c r="BN2" s="16"/>
    </row>
    <row r="3" spans="1:66">
      <c r="A3" s="319"/>
      <c r="B3" s="230" t="s">
        <v>19</v>
      </c>
      <c r="C3" s="231"/>
      <c r="D3" s="93">
        <f>+入力シート①!D$2</f>
        <v>43775</v>
      </c>
      <c r="E3" s="20"/>
      <c r="F3" s="34"/>
      <c r="G3" s="34"/>
      <c r="H3" s="34"/>
      <c r="I3" s="34"/>
      <c r="J3" s="34"/>
      <c r="K3" s="35"/>
      <c r="M3" s="16"/>
      <c r="N3" s="93">
        <v>43775</v>
      </c>
      <c r="O3" s="93"/>
      <c r="P3" s="93">
        <v>43041</v>
      </c>
      <c r="Q3" s="93"/>
      <c r="R3" s="93">
        <v>42312</v>
      </c>
      <c r="S3" s="166"/>
      <c r="T3" s="166"/>
      <c r="U3" s="166">
        <v>41218</v>
      </c>
      <c r="V3" s="17">
        <v>11</v>
      </c>
      <c r="W3" s="17">
        <v>11</v>
      </c>
      <c r="X3" s="158">
        <v>11</v>
      </c>
      <c r="Y3" s="17">
        <v>11</v>
      </c>
      <c r="Z3" s="17">
        <v>11</v>
      </c>
      <c r="AA3" s="17">
        <v>11</v>
      </c>
      <c r="AB3" s="90">
        <v>11</v>
      </c>
      <c r="AC3" s="90">
        <v>11</v>
      </c>
      <c r="AD3">
        <v>11</v>
      </c>
      <c r="AE3">
        <v>11</v>
      </c>
      <c r="AF3">
        <v>11</v>
      </c>
      <c r="AG3">
        <v>11</v>
      </c>
      <c r="AH3">
        <v>11</v>
      </c>
      <c r="AI3">
        <v>11</v>
      </c>
      <c r="AJ3">
        <v>11</v>
      </c>
      <c r="AK3">
        <v>11</v>
      </c>
      <c r="AL3">
        <v>11</v>
      </c>
      <c r="AM3">
        <v>11</v>
      </c>
      <c r="AN3">
        <v>11</v>
      </c>
      <c r="AO3">
        <v>11</v>
      </c>
      <c r="AP3">
        <v>11</v>
      </c>
      <c r="AQ3">
        <v>11</v>
      </c>
      <c r="AR3">
        <v>11</v>
      </c>
      <c r="AS3">
        <v>11</v>
      </c>
      <c r="AT3">
        <v>11</v>
      </c>
      <c r="AU3">
        <v>11</v>
      </c>
      <c r="AV3">
        <v>11</v>
      </c>
      <c r="AW3">
        <v>11</v>
      </c>
      <c r="AX3">
        <v>11</v>
      </c>
      <c r="AY3">
        <v>11</v>
      </c>
      <c r="AZ3">
        <v>11</v>
      </c>
      <c r="BA3">
        <v>11</v>
      </c>
      <c r="BB3">
        <v>11</v>
      </c>
      <c r="BC3">
        <v>11</v>
      </c>
      <c r="BD3">
        <v>11</v>
      </c>
      <c r="BE3">
        <v>11</v>
      </c>
      <c r="BF3">
        <v>11</v>
      </c>
      <c r="BG3">
        <v>11</v>
      </c>
      <c r="BH3">
        <v>11</v>
      </c>
      <c r="BI3">
        <v>11</v>
      </c>
      <c r="BJ3">
        <v>11</v>
      </c>
      <c r="BK3">
        <v>11</v>
      </c>
      <c r="BL3">
        <v>11</v>
      </c>
      <c r="BM3">
        <v>11</v>
      </c>
      <c r="BN3" s="16"/>
    </row>
    <row r="4" spans="1:66">
      <c r="A4" s="319"/>
      <c r="B4" s="230" t="s">
        <v>20</v>
      </c>
      <c r="C4" s="231"/>
      <c r="D4" s="94">
        <f>+入力シート①!D$2</f>
        <v>43775</v>
      </c>
      <c r="E4" s="20"/>
      <c r="F4" s="34"/>
      <c r="G4" s="34"/>
      <c r="H4" s="34"/>
      <c r="I4" s="34"/>
      <c r="J4" s="34"/>
      <c r="K4" s="35"/>
      <c r="M4" s="16"/>
      <c r="N4" s="201">
        <v>43775</v>
      </c>
      <c r="O4" s="94"/>
      <c r="P4" s="94">
        <v>43041</v>
      </c>
      <c r="Q4" s="94"/>
      <c r="R4" s="94">
        <v>42312</v>
      </c>
      <c r="S4" s="163"/>
      <c r="T4" s="163"/>
      <c r="U4" s="163">
        <v>41218</v>
      </c>
      <c r="V4" s="17">
        <v>4</v>
      </c>
      <c r="X4" s="163">
        <v>40121</v>
      </c>
      <c r="Y4" s="17">
        <v>7</v>
      </c>
      <c r="Z4" s="17">
        <v>8</v>
      </c>
      <c r="AA4" s="17">
        <v>6</v>
      </c>
      <c r="AC4" s="90">
        <v>2</v>
      </c>
      <c r="AD4">
        <v>19</v>
      </c>
      <c r="AE4">
        <v>7</v>
      </c>
      <c r="AF4">
        <v>11</v>
      </c>
      <c r="AI4">
        <v>30</v>
      </c>
      <c r="AJ4">
        <v>10</v>
      </c>
      <c r="AL4">
        <v>16</v>
      </c>
      <c r="AM4">
        <v>21</v>
      </c>
      <c r="AO4">
        <v>4</v>
      </c>
      <c r="AP4">
        <v>22</v>
      </c>
      <c r="AQ4">
        <v>7</v>
      </c>
      <c r="AW4">
        <v>25</v>
      </c>
      <c r="AY4">
        <v>17</v>
      </c>
      <c r="BB4">
        <v>5</v>
      </c>
      <c r="BD4">
        <v>22</v>
      </c>
      <c r="BG4">
        <v>24</v>
      </c>
      <c r="BI4">
        <v>2</v>
      </c>
      <c r="BK4">
        <v>1</v>
      </c>
      <c r="BN4" s="16"/>
    </row>
    <row r="5" spans="1:66">
      <c r="A5" s="319"/>
      <c r="B5" s="230" t="s">
        <v>57</v>
      </c>
      <c r="C5" s="231"/>
      <c r="D5">
        <f>+入力シート①!D$3</f>
        <v>31</v>
      </c>
      <c r="E5" s="20"/>
      <c r="F5" s="34"/>
      <c r="G5" s="34"/>
      <c r="H5" s="34"/>
      <c r="I5" s="34"/>
      <c r="J5" s="34"/>
      <c r="K5" s="35"/>
      <c r="M5" s="16"/>
      <c r="N5" s="177">
        <v>31</v>
      </c>
      <c r="O5">
        <v>31</v>
      </c>
      <c r="P5">
        <v>31</v>
      </c>
      <c r="Q5">
        <v>31</v>
      </c>
      <c r="R5">
        <v>31</v>
      </c>
      <c r="S5" s="17">
        <v>31</v>
      </c>
      <c r="T5" s="17">
        <v>31</v>
      </c>
      <c r="U5" s="17">
        <v>31</v>
      </c>
      <c r="V5" s="17">
        <v>31</v>
      </c>
      <c r="W5" s="17">
        <v>31</v>
      </c>
      <c r="X5" s="17">
        <f>+$A$2</f>
        <v>31</v>
      </c>
      <c r="Y5" s="17">
        <f>+$A$2</f>
        <v>31</v>
      </c>
      <c r="Z5" s="17">
        <f>+$A$2</f>
        <v>31</v>
      </c>
      <c r="AA5" s="17">
        <f t="shared" ref="AA5:BM5" si="1">+$A$2</f>
        <v>31</v>
      </c>
      <c r="AB5" s="90">
        <f t="shared" si="1"/>
        <v>31</v>
      </c>
      <c r="AC5" s="90">
        <f t="shared" si="1"/>
        <v>31</v>
      </c>
      <c r="AD5">
        <f t="shared" si="1"/>
        <v>31</v>
      </c>
      <c r="AE5">
        <f t="shared" si="1"/>
        <v>31</v>
      </c>
      <c r="AF5">
        <f t="shared" si="1"/>
        <v>31</v>
      </c>
      <c r="AG5">
        <f t="shared" si="1"/>
        <v>31</v>
      </c>
      <c r="AH5">
        <f t="shared" si="1"/>
        <v>31</v>
      </c>
      <c r="AI5">
        <f t="shared" si="1"/>
        <v>31</v>
      </c>
      <c r="AJ5">
        <f t="shared" si="1"/>
        <v>31</v>
      </c>
      <c r="AK5">
        <f t="shared" si="1"/>
        <v>31</v>
      </c>
      <c r="AL5">
        <f t="shared" si="1"/>
        <v>31</v>
      </c>
      <c r="AM5">
        <f t="shared" si="1"/>
        <v>31</v>
      </c>
      <c r="AN5">
        <f t="shared" si="1"/>
        <v>31</v>
      </c>
      <c r="AO5">
        <f t="shared" si="1"/>
        <v>31</v>
      </c>
      <c r="AP5">
        <f t="shared" si="1"/>
        <v>31</v>
      </c>
      <c r="AQ5">
        <f t="shared" si="1"/>
        <v>31</v>
      </c>
      <c r="AR5">
        <f t="shared" si="1"/>
        <v>31</v>
      </c>
      <c r="AS5">
        <f t="shared" si="1"/>
        <v>31</v>
      </c>
      <c r="AT5">
        <f t="shared" si="1"/>
        <v>31</v>
      </c>
      <c r="AU5">
        <f t="shared" si="1"/>
        <v>31</v>
      </c>
      <c r="AV5">
        <f t="shared" si="1"/>
        <v>31</v>
      </c>
      <c r="AW5">
        <f t="shared" si="1"/>
        <v>31</v>
      </c>
      <c r="AX5">
        <f t="shared" si="1"/>
        <v>31</v>
      </c>
      <c r="AY5">
        <f t="shared" si="1"/>
        <v>31</v>
      </c>
      <c r="AZ5">
        <f t="shared" si="1"/>
        <v>31</v>
      </c>
      <c r="BA5">
        <f t="shared" si="1"/>
        <v>31</v>
      </c>
      <c r="BB5">
        <f t="shared" si="1"/>
        <v>31</v>
      </c>
      <c r="BC5">
        <f t="shared" si="1"/>
        <v>31</v>
      </c>
      <c r="BD5">
        <f t="shared" si="1"/>
        <v>31</v>
      </c>
      <c r="BE5">
        <f t="shared" si="1"/>
        <v>31</v>
      </c>
      <c r="BF5">
        <f t="shared" si="1"/>
        <v>31</v>
      </c>
      <c r="BG5">
        <f t="shared" si="1"/>
        <v>31</v>
      </c>
      <c r="BH5">
        <f t="shared" si="1"/>
        <v>31</v>
      </c>
      <c r="BI5">
        <f t="shared" si="1"/>
        <v>31</v>
      </c>
      <c r="BJ5">
        <f t="shared" si="1"/>
        <v>31</v>
      </c>
      <c r="BK5">
        <f t="shared" si="1"/>
        <v>31</v>
      </c>
      <c r="BL5">
        <f t="shared" si="1"/>
        <v>31</v>
      </c>
      <c r="BM5">
        <f t="shared" si="1"/>
        <v>31</v>
      </c>
      <c r="BN5" s="16"/>
    </row>
    <row r="6" spans="1:66" ht="16.5" thickBot="1">
      <c r="A6" s="319"/>
      <c r="B6" s="230" t="s">
        <v>21</v>
      </c>
      <c r="C6" s="231"/>
      <c r="D6" s="99">
        <f>+入力シート①!D$4</f>
        <v>0.4513888888888889</v>
      </c>
      <c r="E6" s="21"/>
      <c r="F6" s="36"/>
      <c r="G6" s="36"/>
      <c r="H6" s="36"/>
      <c r="I6" s="36"/>
      <c r="J6" s="36"/>
      <c r="K6" s="37"/>
      <c r="M6" s="16"/>
      <c r="N6" s="202">
        <v>0.4513888888888889</v>
      </c>
      <c r="O6" s="99">
        <v>0</v>
      </c>
      <c r="P6" s="99">
        <v>0.4375</v>
      </c>
      <c r="Q6" s="99">
        <v>0</v>
      </c>
      <c r="R6" s="99">
        <v>0.4861111111111111</v>
      </c>
      <c r="S6" s="164"/>
      <c r="T6" s="164"/>
      <c r="U6" s="164">
        <v>0.43055555555555558</v>
      </c>
      <c r="V6" s="157">
        <v>0.47916666666666669</v>
      </c>
      <c r="X6" s="164">
        <v>0.44444444444444442</v>
      </c>
      <c r="Y6" s="157">
        <v>0.38541666666666702</v>
      </c>
      <c r="Z6" s="157">
        <v>0.42708333333333331</v>
      </c>
      <c r="AA6" s="157"/>
      <c r="BN6" s="16"/>
    </row>
    <row r="7" spans="1:66">
      <c r="A7" s="319"/>
      <c r="B7" s="227" t="s">
        <v>22</v>
      </c>
      <c r="C7" s="7">
        <v>0</v>
      </c>
      <c r="D7">
        <f>+入力シート①!D$5</f>
        <v>25.65</v>
      </c>
      <c r="E7">
        <f t="shared" ref="E7:E19" si="2">+COUNT($M7:$BN7)</f>
        <v>27</v>
      </c>
      <c r="F7" s="5">
        <f t="shared" ref="F7:F19" si="3">+AVERAGE($M7:$BN7)</f>
        <v>23.327777777777779</v>
      </c>
      <c r="G7" s="5">
        <f t="shared" ref="G7:G19" si="4">+STDEV($M7:$BN7)</f>
        <v>1.6043698339543051</v>
      </c>
      <c r="H7" s="5">
        <f t="shared" ref="H7:H19" si="5">+MAX($M7:$BN7)</f>
        <v>25.8</v>
      </c>
      <c r="I7" s="5">
        <f t="shared" ref="I7:I19" si="6">+MIN($M7:$BN7)</f>
        <v>19.2</v>
      </c>
      <c r="J7" s="5">
        <f>+D7-F7</f>
        <v>2.3222222222222193</v>
      </c>
      <c r="K7" s="5">
        <f>+J7/G7</f>
        <v>1.4474357302634</v>
      </c>
      <c r="M7" s="16"/>
      <c r="N7" s="177">
        <v>25.65</v>
      </c>
      <c r="P7">
        <v>22.76</v>
      </c>
      <c r="R7">
        <v>24.72</v>
      </c>
      <c r="U7" s="17">
        <v>24</v>
      </c>
      <c r="V7" s="17">
        <v>24.9</v>
      </c>
      <c r="X7" s="17">
        <v>25</v>
      </c>
      <c r="Y7" s="17">
        <v>21.9</v>
      </c>
      <c r="Z7" s="17">
        <v>22.9</v>
      </c>
      <c r="AA7" s="17">
        <v>25.8</v>
      </c>
      <c r="AC7" s="90">
        <v>24.7</v>
      </c>
      <c r="AD7">
        <v>25</v>
      </c>
      <c r="AE7">
        <v>23.4</v>
      </c>
      <c r="AF7">
        <v>24.1</v>
      </c>
      <c r="AI7">
        <v>21.4</v>
      </c>
      <c r="AJ7">
        <v>24.42</v>
      </c>
      <c r="AL7">
        <v>22.2</v>
      </c>
      <c r="AM7">
        <v>23</v>
      </c>
      <c r="AO7">
        <v>24.8</v>
      </c>
      <c r="AP7">
        <v>23.8</v>
      </c>
      <c r="AQ7">
        <v>23.5</v>
      </c>
      <c r="AW7">
        <v>21.9</v>
      </c>
      <c r="AY7">
        <v>23</v>
      </c>
      <c r="BB7">
        <v>20.5</v>
      </c>
      <c r="BD7">
        <v>22.3</v>
      </c>
      <c r="BG7">
        <v>19.2</v>
      </c>
      <c r="BI7">
        <v>23.4</v>
      </c>
      <c r="BK7">
        <v>21.6</v>
      </c>
      <c r="BN7" s="16"/>
    </row>
    <row r="8" spans="1:66">
      <c r="A8" s="319"/>
      <c r="B8" s="227"/>
      <c r="C8" s="7">
        <v>10</v>
      </c>
      <c r="D8">
        <f>+入力シート①!D$6</f>
        <v>25.65</v>
      </c>
      <c r="E8">
        <f t="shared" si="2"/>
        <v>27</v>
      </c>
      <c r="F8" s="5">
        <f t="shared" si="3"/>
        <v>23.130274074074077</v>
      </c>
      <c r="G8" s="5">
        <f t="shared" si="4"/>
        <v>1.7265417512812653</v>
      </c>
      <c r="H8" s="5">
        <f t="shared" si="5"/>
        <v>25.83</v>
      </c>
      <c r="I8" s="5">
        <f t="shared" si="6"/>
        <v>19.21</v>
      </c>
      <c r="J8" s="5">
        <f t="shared" ref="J8:J22" si="7">+D8-F8</f>
        <v>2.5197259259259219</v>
      </c>
      <c r="K8" s="5">
        <f t="shared" ref="K8:K22" si="8">+J8/G8</f>
        <v>1.4594063097843046</v>
      </c>
      <c r="M8" s="16"/>
      <c r="N8" s="177">
        <v>25.65</v>
      </c>
      <c r="P8">
        <v>22.72</v>
      </c>
      <c r="R8">
        <v>24.75</v>
      </c>
      <c r="U8" s="17">
        <v>24</v>
      </c>
      <c r="V8" s="17">
        <v>24.929300000000001</v>
      </c>
      <c r="X8" s="17">
        <v>25.037500000000001</v>
      </c>
      <c r="Y8" s="17">
        <v>21.940300000000001</v>
      </c>
      <c r="Z8" s="17">
        <v>22.940300000000001</v>
      </c>
      <c r="AA8" s="17">
        <v>25.83</v>
      </c>
      <c r="AC8" s="90">
        <v>24.7</v>
      </c>
      <c r="AD8">
        <v>24.93</v>
      </c>
      <c r="AE8">
        <v>23.42</v>
      </c>
      <c r="AF8">
        <v>24.27</v>
      </c>
      <c r="AI8">
        <v>20.2</v>
      </c>
      <c r="AJ8">
        <v>24.42</v>
      </c>
      <c r="AL8">
        <v>22.04</v>
      </c>
      <c r="AM8">
        <v>22.74</v>
      </c>
      <c r="AO8">
        <v>24.37</v>
      </c>
      <c r="AP8">
        <v>23.08</v>
      </c>
      <c r="AQ8">
        <v>21.5</v>
      </c>
      <c r="AW8">
        <v>21.95</v>
      </c>
      <c r="AY8">
        <v>22.7</v>
      </c>
      <c r="BB8">
        <v>20.04</v>
      </c>
      <c r="BD8">
        <v>21.89</v>
      </c>
      <c r="BG8">
        <v>19.21</v>
      </c>
      <c r="BI8">
        <v>23.17</v>
      </c>
      <c r="BK8">
        <v>22.09</v>
      </c>
      <c r="BN8" s="16"/>
    </row>
    <row r="9" spans="1:66">
      <c r="A9" s="319"/>
      <c r="B9" s="227"/>
      <c r="C9" s="7">
        <v>20</v>
      </c>
      <c r="D9">
        <f>+入力シート①!D$7</f>
        <v>25.65</v>
      </c>
      <c r="E9">
        <f t="shared" si="2"/>
        <v>27</v>
      </c>
      <c r="F9" s="5">
        <f t="shared" si="3"/>
        <v>23.059229629629627</v>
      </c>
      <c r="G9" s="5">
        <f t="shared" si="4"/>
        <v>1.8142643946524726</v>
      </c>
      <c r="H9" s="5">
        <f t="shared" si="5"/>
        <v>25.82</v>
      </c>
      <c r="I9" s="5">
        <f t="shared" si="6"/>
        <v>19.14</v>
      </c>
      <c r="J9" s="5">
        <f t="shared" si="7"/>
        <v>2.5907703703703717</v>
      </c>
      <c r="K9" s="5">
        <f t="shared" si="8"/>
        <v>1.4280004491113001</v>
      </c>
      <c r="M9" s="16"/>
      <c r="N9" s="177">
        <v>25.65</v>
      </c>
      <c r="P9">
        <v>22.68</v>
      </c>
      <c r="R9">
        <v>24.7</v>
      </c>
      <c r="U9" s="17">
        <v>23.99</v>
      </c>
      <c r="V9" s="17">
        <v>24.922799999999999</v>
      </c>
      <c r="X9" s="17">
        <v>25.037800000000001</v>
      </c>
      <c r="Y9" s="17">
        <v>21.939299999999999</v>
      </c>
      <c r="Z9" s="17">
        <v>22.939299999999999</v>
      </c>
      <c r="AA9" s="17">
        <v>25.82</v>
      </c>
      <c r="AC9" s="90">
        <v>24.7</v>
      </c>
      <c r="AD9">
        <v>24.93</v>
      </c>
      <c r="AE9">
        <v>23.42</v>
      </c>
      <c r="AF9">
        <v>24.27</v>
      </c>
      <c r="AI9">
        <v>19.14</v>
      </c>
      <c r="AJ9">
        <v>24.42</v>
      </c>
      <c r="AL9">
        <v>21.96</v>
      </c>
      <c r="AM9">
        <v>22.74</v>
      </c>
      <c r="AO9">
        <v>24.37</v>
      </c>
      <c r="AP9">
        <v>23.08</v>
      </c>
      <c r="AQ9">
        <v>21.49</v>
      </c>
      <c r="AW9">
        <v>21.95</v>
      </c>
      <c r="AY9">
        <v>22.69</v>
      </c>
      <c r="BB9">
        <v>20.02</v>
      </c>
      <c r="BD9">
        <v>21.79</v>
      </c>
      <c r="BG9">
        <v>19.18</v>
      </c>
      <c r="BI9">
        <v>22.72</v>
      </c>
      <c r="BK9">
        <v>22.05</v>
      </c>
      <c r="BN9" s="16"/>
    </row>
    <row r="10" spans="1:66">
      <c r="A10" s="319"/>
      <c r="B10" s="227"/>
      <c r="C10" s="7">
        <v>30</v>
      </c>
      <c r="D10">
        <f>+入力シート①!D$8</f>
        <v>25.64</v>
      </c>
      <c r="E10">
        <f t="shared" si="2"/>
        <v>27</v>
      </c>
      <c r="F10" s="5">
        <f t="shared" si="3"/>
        <v>23.005818518518513</v>
      </c>
      <c r="G10" s="5">
        <f t="shared" si="4"/>
        <v>1.887509907470083</v>
      </c>
      <c r="H10" s="5">
        <f t="shared" si="5"/>
        <v>25.82</v>
      </c>
      <c r="I10" s="5">
        <f t="shared" si="6"/>
        <v>18.61</v>
      </c>
      <c r="J10" s="5">
        <f t="shared" si="7"/>
        <v>2.6341814814814875</v>
      </c>
      <c r="K10" s="5">
        <f t="shared" si="8"/>
        <v>1.3955855124555097</v>
      </c>
      <c r="M10" s="16"/>
      <c r="N10" s="177">
        <v>25.64</v>
      </c>
      <c r="P10">
        <v>22.66</v>
      </c>
      <c r="R10">
        <v>24.72</v>
      </c>
      <c r="U10" s="17">
        <v>23.97</v>
      </c>
      <c r="V10" s="17">
        <v>24.906500000000001</v>
      </c>
      <c r="X10" s="17">
        <v>25.037800000000001</v>
      </c>
      <c r="Y10" s="17">
        <v>21.916399999999999</v>
      </c>
      <c r="Z10" s="17">
        <v>22.916399999999999</v>
      </c>
      <c r="AA10" s="17">
        <v>25.82</v>
      </c>
      <c r="AC10" s="90">
        <v>24.7</v>
      </c>
      <c r="AD10">
        <v>24.93</v>
      </c>
      <c r="AE10">
        <v>23.42</v>
      </c>
      <c r="AF10">
        <v>24.27</v>
      </c>
      <c r="AI10">
        <v>18.61</v>
      </c>
      <c r="AJ10">
        <v>24.4</v>
      </c>
      <c r="AL10">
        <v>21.96</v>
      </c>
      <c r="AM10">
        <v>22.74</v>
      </c>
      <c r="AO10">
        <v>24.37</v>
      </c>
      <c r="AP10">
        <v>23.08</v>
      </c>
      <c r="AQ10">
        <v>21.49</v>
      </c>
      <c r="AW10">
        <v>21.94</v>
      </c>
      <c r="AY10">
        <v>22.69</v>
      </c>
      <c r="BB10">
        <v>20.010000000000002</v>
      </c>
      <c r="BD10">
        <v>21.38</v>
      </c>
      <c r="BG10">
        <v>19.02</v>
      </c>
      <c r="BI10">
        <v>22.52</v>
      </c>
      <c r="BK10">
        <v>22.04</v>
      </c>
      <c r="BN10" s="16"/>
    </row>
    <row r="11" spans="1:66">
      <c r="A11" s="319"/>
      <c r="B11" s="227"/>
      <c r="C11" s="7">
        <v>50</v>
      </c>
      <c r="D11">
        <f>+入力シート①!D$9</f>
        <v>25.64</v>
      </c>
      <c r="E11">
        <f t="shared" si="2"/>
        <v>27</v>
      </c>
      <c r="F11" s="5">
        <f t="shared" si="3"/>
        <v>22.500759259259258</v>
      </c>
      <c r="G11" s="5">
        <f t="shared" si="4"/>
        <v>2.4842399807059579</v>
      </c>
      <c r="H11" s="5">
        <f t="shared" si="5"/>
        <v>25.81</v>
      </c>
      <c r="I11" s="5">
        <f t="shared" si="6"/>
        <v>16.309999999999999</v>
      </c>
      <c r="J11" s="5">
        <f t="shared" si="7"/>
        <v>3.1392407407407426</v>
      </c>
      <c r="K11" s="5">
        <f t="shared" si="8"/>
        <v>1.263662434032903</v>
      </c>
      <c r="M11" s="16"/>
      <c r="N11" s="177">
        <v>25.64</v>
      </c>
      <c r="P11">
        <v>21.85</v>
      </c>
      <c r="R11">
        <v>24.53</v>
      </c>
      <c r="U11" s="17">
        <v>23.88</v>
      </c>
      <c r="V11" s="17">
        <v>24.8125</v>
      </c>
      <c r="X11" s="17">
        <v>25.038399999999999</v>
      </c>
      <c r="Y11" s="17">
        <v>19.6998</v>
      </c>
      <c r="Z11" s="17">
        <v>20.6998</v>
      </c>
      <c r="AA11" s="17">
        <v>25.81</v>
      </c>
      <c r="AC11" s="90">
        <v>24.85</v>
      </c>
      <c r="AD11">
        <v>24.91</v>
      </c>
      <c r="AE11">
        <v>23.42</v>
      </c>
      <c r="AF11">
        <v>24.2</v>
      </c>
      <c r="AI11">
        <v>18.29</v>
      </c>
      <c r="AJ11">
        <v>24.42</v>
      </c>
      <c r="AL11">
        <v>21.78</v>
      </c>
      <c r="AM11">
        <v>22.74</v>
      </c>
      <c r="AO11">
        <v>24.37</v>
      </c>
      <c r="AP11">
        <v>23.09</v>
      </c>
      <c r="AQ11">
        <v>21.48</v>
      </c>
      <c r="AW11">
        <v>21.91</v>
      </c>
      <c r="AY11">
        <v>22.52</v>
      </c>
      <c r="BB11">
        <v>17.64</v>
      </c>
      <c r="BD11">
        <v>20.54</v>
      </c>
      <c r="BG11">
        <v>16.309999999999999</v>
      </c>
      <c r="BI11">
        <v>21.08</v>
      </c>
      <c r="BK11">
        <v>22.01</v>
      </c>
      <c r="BN11" s="16"/>
    </row>
    <row r="12" spans="1:66">
      <c r="A12" s="319"/>
      <c r="B12" s="227"/>
      <c r="C12" s="7">
        <v>75</v>
      </c>
      <c r="D12">
        <f>+入力シート①!D$10</f>
        <v>25.37</v>
      </c>
      <c r="E12">
        <f t="shared" si="2"/>
        <v>27</v>
      </c>
      <c r="F12" s="5">
        <f t="shared" si="3"/>
        <v>21.452774074074068</v>
      </c>
      <c r="G12" s="5">
        <f t="shared" si="4"/>
        <v>3.2272708927314335</v>
      </c>
      <c r="H12" s="5">
        <f t="shared" si="5"/>
        <v>25.37</v>
      </c>
      <c r="I12" s="5">
        <f t="shared" si="6"/>
        <v>14.52</v>
      </c>
      <c r="J12" s="5">
        <f t="shared" si="7"/>
        <v>3.9172259259259334</v>
      </c>
      <c r="K12" s="5">
        <f t="shared" si="8"/>
        <v>1.2137890050532911</v>
      </c>
      <c r="M12" s="16"/>
      <c r="N12" s="177">
        <v>25.37</v>
      </c>
      <c r="P12">
        <v>18.88</v>
      </c>
      <c r="R12">
        <v>21.57</v>
      </c>
      <c r="U12" s="17">
        <v>23.72</v>
      </c>
      <c r="V12" s="17">
        <v>24.6828</v>
      </c>
      <c r="X12" s="17">
        <v>25.038499999999999</v>
      </c>
      <c r="Y12" s="17">
        <v>16.706800000000001</v>
      </c>
      <c r="Z12" s="17">
        <v>17.706800000000001</v>
      </c>
      <c r="AA12" s="17">
        <v>25.04</v>
      </c>
      <c r="AC12" s="90">
        <v>24.7</v>
      </c>
      <c r="AD12">
        <v>24.66</v>
      </c>
      <c r="AE12">
        <v>23.43</v>
      </c>
      <c r="AF12">
        <v>23.42</v>
      </c>
      <c r="AI12">
        <v>17.27</v>
      </c>
      <c r="AJ12">
        <v>24.38</v>
      </c>
      <c r="AL12">
        <v>21.15</v>
      </c>
      <c r="AM12">
        <v>22.73</v>
      </c>
      <c r="AO12">
        <v>24.37</v>
      </c>
      <c r="AP12">
        <v>23.09</v>
      </c>
      <c r="AQ12">
        <v>19.420000000000002</v>
      </c>
      <c r="AW12">
        <v>21.83</v>
      </c>
      <c r="AY12">
        <v>22.36</v>
      </c>
      <c r="BB12">
        <v>15.96</v>
      </c>
      <c r="BD12">
        <v>20.27</v>
      </c>
      <c r="BG12">
        <v>14.52</v>
      </c>
      <c r="BI12">
        <v>17.8</v>
      </c>
      <c r="BK12">
        <v>19.149999999999999</v>
      </c>
      <c r="BN12" s="16"/>
    </row>
    <row r="13" spans="1:66">
      <c r="A13" s="319"/>
      <c r="B13" s="227"/>
      <c r="C13" s="7">
        <v>100</v>
      </c>
      <c r="D13">
        <f>+入力シート①!D$11</f>
        <v>22.07</v>
      </c>
      <c r="E13">
        <f t="shared" si="2"/>
        <v>27</v>
      </c>
      <c r="F13" s="5">
        <f t="shared" si="3"/>
        <v>19.883044444444447</v>
      </c>
      <c r="G13" s="5">
        <f t="shared" si="4"/>
        <v>3.3570992846770769</v>
      </c>
      <c r="H13" s="5">
        <f t="shared" si="5"/>
        <v>24.14</v>
      </c>
      <c r="I13" s="5">
        <f t="shared" si="6"/>
        <v>13.94</v>
      </c>
      <c r="J13" s="5">
        <f t="shared" si="7"/>
        <v>2.1869555555555529</v>
      </c>
      <c r="K13" s="5">
        <f t="shared" si="8"/>
        <v>0.65144202482707292</v>
      </c>
      <c r="M13" s="16"/>
      <c r="N13" s="177">
        <v>22.07</v>
      </c>
      <c r="P13">
        <v>16.72</v>
      </c>
      <c r="R13">
        <v>20.94</v>
      </c>
      <c r="U13" s="17">
        <v>21.4</v>
      </c>
      <c r="V13" s="17">
        <v>22.5291</v>
      </c>
      <c r="X13" s="17">
        <v>24.044499999999999</v>
      </c>
      <c r="Y13" s="17">
        <v>14.8743</v>
      </c>
      <c r="Z13" s="17">
        <v>15.8743</v>
      </c>
      <c r="AA13" s="17">
        <v>22.82</v>
      </c>
      <c r="AC13" s="90">
        <v>21.91</v>
      </c>
      <c r="AD13">
        <v>24.14</v>
      </c>
      <c r="AE13">
        <v>23.43</v>
      </c>
      <c r="AF13">
        <v>21.76</v>
      </c>
      <c r="AI13">
        <v>15.95</v>
      </c>
      <c r="AJ13">
        <v>24.05</v>
      </c>
      <c r="AL13">
        <v>18.989999999999998</v>
      </c>
      <c r="AM13">
        <v>20.53</v>
      </c>
      <c r="AO13">
        <v>22.35</v>
      </c>
      <c r="AP13">
        <v>22.45</v>
      </c>
      <c r="AQ13">
        <v>17.73</v>
      </c>
      <c r="AW13">
        <v>21.73</v>
      </c>
      <c r="AY13">
        <v>21.45</v>
      </c>
      <c r="BB13">
        <v>13.94</v>
      </c>
      <c r="BD13">
        <v>19.760000000000002</v>
      </c>
      <c r="BG13">
        <v>13.97</v>
      </c>
      <c r="BI13">
        <v>15.95</v>
      </c>
      <c r="BK13">
        <v>15.48</v>
      </c>
      <c r="BN13" s="16"/>
    </row>
    <row r="14" spans="1:66">
      <c r="A14" s="319"/>
      <c r="B14" s="227"/>
      <c r="C14" s="7">
        <v>150</v>
      </c>
      <c r="D14">
        <f>+入力シート①!D$12</f>
        <v>18.88</v>
      </c>
      <c r="E14">
        <f t="shared" si="2"/>
        <v>27</v>
      </c>
      <c r="F14" s="5">
        <f t="shared" si="3"/>
        <v>17.027344444444449</v>
      </c>
      <c r="G14" s="5">
        <f t="shared" si="4"/>
        <v>3.6772548625438586</v>
      </c>
      <c r="H14" s="5">
        <f t="shared" si="5"/>
        <v>22.25</v>
      </c>
      <c r="I14" s="5">
        <f t="shared" si="6"/>
        <v>10.37</v>
      </c>
      <c r="J14" s="5">
        <f t="shared" si="7"/>
        <v>1.8526555555555504</v>
      </c>
      <c r="K14" s="5">
        <f t="shared" si="8"/>
        <v>0.50381483601436228</v>
      </c>
      <c r="M14" s="16"/>
      <c r="N14" s="177">
        <v>18.88</v>
      </c>
      <c r="P14">
        <v>13.03</v>
      </c>
      <c r="R14">
        <v>20.170000000000002</v>
      </c>
      <c r="U14" s="17">
        <v>19.54</v>
      </c>
      <c r="V14" s="17">
        <v>20.034800000000001</v>
      </c>
      <c r="X14" s="17">
        <v>21.290099999999999</v>
      </c>
      <c r="Y14" s="17">
        <v>11.1267</v>
      </c>
      <c r="Z14" s="17">
        <v>12.1267</v>
      </c>
      <c r="AA14" s="17">
        <v>20.11</v>
      </c>
      <c r="AC14" s="90">
        <v>19.02</v>
      </c>
      <c r="AD14">
        <v>22.25</v>
      </c>
      <c r="AE14">
        <v>20.27</v>
      </c>
      <c r="AF14">
        <v>18.93</v>
      </c>
      <c r="AI14">
        <v>13.53</v>
      </c>
      <c r="AJ14">
        <v>21.46</v>
      </c>
      <c r="AL14">
        <v>14.27</v>
      </c>
      <c r="AM14">
        <v>19.41</v>
      </c>
      <c r="AO14">
        <v>18.940000000000001</v>
      </c>
      <c r="AP14">
        <v>19.73</v>
      </c>
      <c r="AQ14">
        <v>15.36</v>
      </c>
      <c r="AW14">
        <v>16.649999999999999</v>
      </c>
      <c r="AY14">
        <v>19.329999999999998</v>
      </c>
      <c r="BB14">
        <v>10.37</v>
      </c>
      <c r="BD14">
        <v>16.809999999999999</v>
      </c>
      <c r="BG14">
        <v>11.64</v>
      </c>
      <c r="BI14">
        <v>13.16</v>
      </c>
      <c r="BK14">
        <v>12.3</v>
      </c>
      <c r="BN14" s="16"/>
    </row>
    <row r="15" spans="1:66">
      <c r="A15" s="319"/>
      <c r="B15" s="227"/>
      <c r="C15" s="7">
        <v>200</v>
      </c>
      <c r="D15">
        <f>+入力シート①!D$13</f>
        <v>17.03</v>
      </c>
      <c r="E15">
        <f t="shared" si="2"/>
        <v>26</v>
      </c>
      <c r="F15" s="5">
        <f t="shared" si="3"/>
        <v>14.851361538461536</v>
      </c>
      <c r="G15" s="5">
        <f t="shared" si="4"/>
        <v>3.9675008951305264</v>
      </c>
      <c r="H15" s="5">
        <f t="shared" si="5"/>
        <v>20.170000000000002</v>
      </c>
      <c r="I15" s="5">
        <f t="shared" si="6"/>
        <v>8.5657999999999994</v>
      </c>
      <c r="J15" s="5">
        <f t="shared" si="7"/>
        <v>2.1786384615384655</v>
      </c>
      <c r="K15" s="5">
        <f t="shared" si="8"/>
        <v>0.5491211014501336</v>
      </c>
      <c r="M15" s="16"/>
      <c r="N15" s="177">
        <v>17.03</v>
      </c>
      <c r="P15">
        <v>10.6</v>
      </c>
      <c r="R15">
        <v>16.21</v>
      </c>
      <c r="U15" s="17">
        <v>18.23</v>
      </c>
      <c r="V15" s="17">
        <v>19.019500000000001</v>
      </c>
      <c r="X15" s="17">
        <v>19.394300000000001</v>
      </c>
      <c r="Y15" s="17">
        <v>8.5657999999999994</v>
      </c>
      <c r="Z15" s="17">
        <v>9.5657999999999994</v>
      </c>
      <c r="AA15" s="17">
        <v>17.3</v>
      </c>
      <c r="AC15" s="90">
        <v>17.03</v>
      </c>
      <c r="AD15">
        <v>19.62</v>
      </c>
      <c r="AE15">
        <v>18.989999999999998</v>
      </c>
      <c r="AI15">
        <v>11.67</v>
      </c>
      <c r="AJ15">
        <v>20.170000000000002</v>
      </c>
      <c r="AL15">
        <v>11.88</v>
      </c>
      <c r="AM15">
        <v>18.559999999999999</v>
      </c>
      <c r="AO15">
        <v>17.29</v>
      </c>
      <c r="AP15">
        <v>18.2</v>
      </c>
      <c r="AQ15">
        <v>11.88</v>
      </c>
      <c r="AW15">
        <v>12.58</v>
      </c>
      <c r="AY15">
        <v>18.36</v>
      </c>
      <c r="BB15">
        <v>8.7799999999999994</v>
      </c>
      <c r="BD15">
        <v>13.95</v>
      </c>
      <c r="BG15">
        <v>10.08</v>
      </c>
      <c r="BI15">
        <v>10.88</v>
      </c>
      <c r="BK15">
        <v>10.3</v>
      </c>
      <c r="BN15" s="16"/>
    </row>
    <row r="16" spans="1:66">
      <c r="A16" s="319"/>
      <c r="B16" s="227"/>
      <c r="C16" s="7">
        <v>300</v>
      </c>
      <c r="D16">
        <f>+入力シート①!D$14</f>
        <v>14.95</v>
      </c>
      <c r="E16">
        <f t="shared" si="2"/>
        <v>16</v>
      </c>
      <c r="F16" s="5">
        <f t="shared" si="3"/>
        <v>12.856156250000003</v>
      </c>
      <c r="G16" s="5">
        <f t="shared" si="4"/>
        <v>4.2542772072301815</v>
      </c>
      <c r="H16" s="5">
        <f t="shared" si="5"/>
        <v>17.809999999999999</v>
      </c>
      <c r="I16" s="5">
        <f t="shared" si="6"/>
        <v>6.2359999999999998</v>
      </c>
      <c r="J16" s="5">
        <f t="shared" si="7"/>
        <v>2.093843749999996</v>
      </c>
      <c r="K16" s="5">
        <f t="shared" si="8"/>
        <v>0.49217379310438214</v>
      </c>
      <c r="M16" s="16"/>
      <c r="N16" s="177">
        <v>14.95</v>
      </c>
      <c r="P16">
        <v>7.12</v>
      </c>
      <c r="R16">
        <v>10.49</v>
      </c>
      <c r="U16" s="17">
        <v>16.600000000000001</v>
      </c>
      <c r="V16" s="17">
        <v>16.908799999999999</v>
      </c>
      <c r="X16" s="17">
        <v>16.8977</v>
      </c>
      <c r="Y16" s="17">
        <v>6.2359999999999998</v>
      </c>
      <c r="Z16" s="17">
        <v>7.2359999999999998</v>
      </c>
      <c r="AA16" s="17">
        <v>11.85</v>
      </c>
      <c r="AC16" s="90">
        <v>14.57</v>
      </c>
      <c r="AD16">
        <v>17.239999999999998</v>
      </c>
      <c r="AE16">
        <v>17.399999999999999</v>
      </c>
      <c r="AF16">
        <v>13.37</v>
      </c>
      <c r="AI16">
        <v>8.59</v>
      </c>
      <c r="AJ16">
        <v>17.809999999999999</v>
      </c>
      <c r="AL16">
        <v>8.43</v>
      </c>
      <c r="BN16" s="16"/>
    </row>
    <row r="17" spans="1:66">
      <c r="A17" s="319"/>
      <c r="B17" s="227"/>
      <c r="C17" s="7">
        <v>400</v>
      </c>
      <c r="D17">
        <f>+入力シート①!D$15</f>
        <v>11.19</v>
      </c>
      <c r="E17">
        <f t="shared" si="2"/>
        <v>16</v>
      </c>
      <c r="F17" s="5">
        <f t="shared" si="3"/>
        <v>10.072725</v>
      </c>
      <c r="G17" s="5">
        <f t="shared" si="4"/>
        <v>3.5554384441303428</v>
      </c>
      <c r="H17" s="5">
        <f t="shared" si="5"/>
        <v>15.35</v>
      </c>
      <c r="I17" s="5">
        <f t="shared" si="6"/>
        <v>5.1615000000000002</v>
      </c>
      <c r="J17" s="5">
        <f t="shared" si="7"/>
        <v>1.1172749999999994</v>
      </c>
      <c r="K17" s="5">
        <f t="shared" si="8"/>
        <v>0.31424394418767215</v>
      </c>
      <c r="M17" s="16"/>
      <c r="N17" s="177">
        <v>11.19</v>
      </c>
      <c r="P17">
        <v>5.79</v>
      </c>
      <c r="R17">
        <v>7.44</v>
      </c>
      <c r="U17" s="17">
        <v>13.21</v>
      </c>
      <c r="V17" s="17">
        <v>14.660500000000001</v>
      </c>
      <c r="X17" s="17">
        <v>12.680099999999999</v>
      </c>
      <c r="Y17" s="17">
        <v>5.1615000000000002</v>
      </c>
      <c r="Z17" s="17">
        <v>6.1615000000000002</v>
      </c>
      <c r="AA17" s="17">
        <v>8.4</v>
      </c>
      <c r="AC17" s="90">
        <v>10.42</v>
      </c>
      <c r="AD17">
        <v>13.22</v>
      </c>
      <c r="AE17">
        <v>15.35</v>
      </c>
      <c r="AF17">
        <v>9.92</v>
      </c>
      <c r="AI17">
        <v>6.75</v>
      </c>
      <c r="AJ17">
        <v>14.53</v>
      </c>
      <c r="AL17">
        <v>6.28</v>
      </c>
      <c r="BN17" s="16"/>
    </row>
    <row r="18" spans="1:66">
      <c r="A18" s="319"/>
      <c r="B18" s="227"/>
      <c r="C18" s="7">
        <v>500</v>
      </c>
      <c r="D18">
        <f>+入力シート①!D$16</f>
        <v>9.1999999999999993</v>
      </c>
      <c r="E18">
        <f t="shared" si="2"/>
        <v>11</v>
      </c>
      <c r="F18" s="5">
        <f t="shared" si="3"/>
        <v>8.1322090909090896</v>
      </c>
      <c r="G18" s="5">
        <f t="shared" si="4"/>
        <v>2.7243645062489557</v>
      </c>
      <c r="H18" s="5">
        <f t="shared" si="5"/>
        <v>11.88</v>
      </c>
      <c r="I18" s="5">
        <f t="shared" si="6"/>
        <v>4.0236999999999998</v>
      </c>
      <c r="J18" s="5">
        <f t="shared" si="7"/>
        <v>1.0677909090909097</v>
      </c>
      <c r="K18" s="5">
        <f t="shared" si="8"/>
        <v>0.39194127901816589</v>
      </c>
      <c r="M18" s="16"/>
      <c r="N18" s="177">
        <v>9.1999999999999993</v>
      </c>
      <c r="P18">
        <v>5.18</v>
      </c>
      <c r="R18">
        <v>5.69</v>
      </c>
      <c r="U18" s="17">
        <v>10.119999999999999</v>
      </c>
      <c r="V18" s="17">
        <v>11.339700000000001</v>
      </c>
      <c r="X18" s="17">
        <v>8.8071999999999999</v>
      </c>
      <c r="Y18" s="17">
        <v>4.0236999999999998</v>
      </c>
      <c r="Z18" s="17">
        <v>5.0236999999999998</v>
      </c>
      <c r="AD18">
        <v>9.89</v>
      </c>
      <c r="AE18">
        <v>11.88</v>
      </c>
      <c r="AF18">
        <v>8.3000000000000007</v>
      </c>
      <c r="BN18" s="16"/>
    </row>
    <row r="19" spans="1:66">
      <c r="A19" s="319"/>
      <c r="B19" s="227"/>
      <c r="C19" s="7">
        <v>600</v>
      </c>
      <c r="D19">
        <f>+入力シート①!D$17</f>
        <v>0</v>
      </c>
      <c r="E19">
        <f t="shared" si="2"/>
        <v>1</v>
      </c>
      <c r="F19" s="5">
        <f t="shared" si="3"/>
        <v>4.84</v>
      </c>
      <c r="G19" s="5" t="e">
        <f t="shared" si="4"/>
        <v>#DIV/0!</v>
      </c>
      <c r="H19" s="5">
        <f t="shared" si="5"/>
        <v>4.84</v>
      </c>
      <c r="I19" s="5">
        <f t="shared" si="6"/>
        <v>4.84</v>
      </c>
      <c r="J19" s="5">
        <f t="shared" si="7"/>
        <v>-4.84</v>
      </c>
      <c r="K19" s="5" t="e">
        <f t="shared" si="8"/>
        <v>#DIV/0!</v>
      </c>
      <c r="M19" s="16"/>
      <c r="R19">
        <v>4.84</v>
      </c>
      <c r="BN19" s="16"/>
    </row>
    <row r="20" spans="1:66">
      <c r="A20" s="319"/>
      <c r="B20" s="13"/>
      <c r="C20" s="13"/>
      <c r="D20" s="18"/>
      <c r="E20" s="18"/>
      <c r="F20" s="38"/>
      <c r="G20" s="38"/>
      <c r="H20" s="38"/>
      <c r="I20" s="38"/>
      <c r="J20" s="38"/>
      <c r="K20" s="38"/>
      <c r="L20" s="18"/>
      <c r="M20" s="16"/>
      <c r="N20" s="181"/>
      <c r="O20" s="18"/>
      <c r="P20" s="175"/>
      <c r="Q20" s="175"/>
      <c r="R20" s="175"/>
      <c r="BN20" s="16"/>
    </row>
    <row r="21" spans="1:66">
      <c r="A21" s="319"/>
      <c r="B21" s="228" t="s">
        <v>25</v>
      </c>
      <c r="C21" s="11" t="s">
        <v>23</v>
      </c>
      <c r="D21">
        <f>+入力シート①!D$19</f>
        <v>132</v>
      </c>
      <c r="E21">
        <f>+COUNT($M21:$BN21)</f>
        <v>27</v>
      </c>
      <c r="F21" s="5">
        <f>+AVERAGE($M21:$BN21)</f>
        <v>146.7037037037037</v>
      </c>
      <c r="G21" s="5">
        <f>+STDEV($M21:$BN21)</f>
        <v>88.279632120288355</v>
      </c>
      <c r="H21" s="5">
        <f>+MAX($M21:$BN21)</f>
        <v>338</v>
      </c>
      <c r="I21" s="5">
        <f>+MIN($M21:$BN21)</f>
        <v>1</v>
      </c>
      <c r="J21" s="5">
        <f t="shared" si="7"/>
        <v>-14.703703703703695</v>
      </c>
      <c r="K21" s="5">
        <f t="shared" si="8"/>
        <v>-0.16655828021200489</v>
      </c>
      <c r="M21" s="16"/>
      <c r="N21" s="177">
        <v>132</v>
      </c>
      <c r="P21">
        <v>281</v>
      </c>
      <c r="R21">
        <v>94</v>
      </c>
      <c r="U21" s="17">
        <v>84</v>
      </c>
      <c r="V21" s="17">
        <v>174</v>
      </c>
      <c r="X21" s="17">
        <v>41</v>
      </c>
      <c r="Y21" s="17">
        <v>137</v>
      </c>
      <c r="Z21" s="17">
        <v>138</v>
      </c>
      <c r="AA21" s="17">
        <v>95</v>
      </c>
      <c r="AC21" s="90">
        <v>1</v>
      </c>
      <c r="AD21">
        <v>84</v>
      </c>
      <c r="AE21">
        <v>61</v>
      </c>
      <c r="AF21">
        <v>320</v>
      </c>
      <c r="AI21">
        <v>90</v>
      </c>
      <c r="AJ21">
        <v>80</v>
      </c>
      <c r="AL21">
        <v>63</v>
      </c>
      <c r="AM21">
        <v>162</v>
      </c>
      <c r="AO21">
        <v>120</v>
      </c>
      <c r="AP21">
        <v>84</v>
      </c>
      <c r="AQ21">
        <v>211</v>
      </c>
      <c r="AW21">
        <v>311</v>
      </c>
      <c r="AY21">
        <v>110</v>
      </c>
      <c r="BB21">
        <v>200</v>
      </c>
      <c r="BD21">
        <v>128</v>
      </c>
      <c r="BG21">
        <v>199</v>
      </c>
      <c r="BI21">
        <v>338</v>
      </c>
      <c r="BK21">
        <v>223</v>
      </c>
      <c r="BN21" s="16"/>
    </row>
    <row r="22" spans="1:66">
      <c r="A22" s="319"/>
      <c r="B22" s="229"/>
      <c r="C22" s="8" t="s">
        <v>24</v>
      </c>
      <c r="D22">
        <f>+入力シート①!D$20</f>
        <v>1.1000000000000001</v>
      </c>
      <c r="E22">
        <f>+COUNT($M22:$BN22)</f>
        <v>27</v>
      </c>
      <c r="F22" s="5">
        <f>+AVERAGE($M22:$BN22)</f>
        <v>1.058888888888889</v>
      </c>
      <c r="G22" s="5">
        <f>+STDEV($M22:$BN22)</f>
        <v>0.79591907847920007</v>
      </c>
      <c r="H22" s="5">
        <f>+MAX($M22:$BN22)</f>
        <v>3.5</v>
      </c>
      <c r="I22" s="5">
        <f>+MIN($M22:$BN22)</f>
        <v>-0.3</v>
      </c>
      <c r="J22" s="5">
        <f t="shared" si="7"/>
        <v>4.1111111111111098E-2</v>
      </c>
      <c r="K22" s="5">
        <f t="shared" si="8"/>
        <v>5.1652375502373969E-2</v>
      </c>
      <c r="M22" s="16"/>
      <c r="N22" s="177">
        <v>1.1000000000000001</v>
      </c>
      <c r="P22">
        <v>1.9</v>
      </c>
      <c r="R22">
        <v>1.8</v>
      </c>
      <c r="U22" s="17">
        <v>0.3</v>
      </c>
      <c r="V22" s="17">
        <v>1.2</v>
      </c>
      <c r="X22" s="17">
        <v>1.2</v>
      </c>
      <c r="Y22" s="17">
        <v>-0.3</v>
      </c>
      <c r="Z22" s="17">
        <v>0.7</v>
      </c>
      <c r="AA22" s="17">
        <v>3.5</v>
      </c>
      <c r="AC22" s="90">
        <v>0.6</v>
      </c>
      <c r="AD22">
        <v>1</v>
      </c>
      <c r="AE22">
        <v>0.5</v>
      </c>
      <c r="AF22">
        <v>2.2000000000000002</v>
      </c>
      <c r="AI22">
        <v>1.2</v>
      </c>
      <c r="AJ22">
        <v>1.2</v>
      </c>
      <c r="AL22">
        <v>0.45</v>
      </c>
      <c r="AM22">
        <v>1</v>
      </c>
      <c r="AO22">
        <v>2.02</v>
      </c>
      <c r="AP22">
        <v>0.45</v>
      </c>
      <c r="AQ22">
        <v>1.17</v>
      </c>
      <c r="AW22">
        <v>1</v>
      </c>
      <c r="AY22">
        <v>0.6</v>
      </c>
      <c r="BB22">
        <v>0.3</v>
      </c>
      <c r="BD22">
        <v>2.1</v>
      </c>
      <c r="BG22">
        <v>0.4</v>
      </c>
      <c r="BI22">
        <v>0.8</v>
      </c>
      <c r="BK22">
        <v>0.2</v>
      </c>
      <c r="BN22" s="16"/>
    </row>
    <row r="23" spans="1:66" ht="0.95" customHeight="1">
      <c r="M23" s="16"/>
      <c r="BN23" s="16"/>
    </row>
    <row r="24" spans="1:66" ht="0.95" customHeight="1">
      <c r="M24" s="16"/>
      <c r="BN24" s="16"/>
    </row>
    <row r="25" spans="1:66" ht="0.95" customHeight="1">
      <c r="M25" s="16"/>
      <c r="BN25" s="16"/>
    </row>
    <row r="26" spans="1:66" ht="0.95" customHeight="1">
      <c r="M26" s="16"/>
      <c r="BN26" s="16"/>
    </row>
    <row r="27" spans="1:66" ht="0.95" customHeight="1">
      <c r="M27" s="16"/>
      <c r="BN27" s="16"/>
    </row>
    <row r="28" spans="1:66" ht="0.95" customHeight="1">
      <c r="M28" s="16"/>
      <c r="BN28" s="16"/>
    </row>
    <row r="29" spans="1:66" ht="0.95" customHeight="1">
      <c r="M29" s="16"/>
      <c r="BN29" s="16"/>
    </row>
    <row r="30" spans="1:66" ht="0.95" customHeight="1">
      <c r="M30" s="16"/>
      <c r="BN30" s="16"/>
    </row>
    <row r="31" spans="1:66" ht="16.5" thickBot="1">
      <c r="D31" s="1" t="s">
        <v>26</v>
      </c>
      <c r="E31" s="1" t="s">
        <v>3</v>
      </c>
      <c r="F31" s="4" t="s">
        <v>4</v>
      </c>
      <c r="G31" s="4" t="s">
        <v>8</v>
      </c>
      <c r="H31" s="4" t="s">
        <v>5</v>
      </c>
      <c r="I31" s="4" t="s">
        <v>6</v>
      </c>
      <c r="J31" s="4" t="s">
        <v>7</v>
      </c>
      <c r="K31" s="5" t="s">
        <v>56</v>
      </c>
      <c r="M31" s="16"/>
      <c r="N31" s="178" t="s">
        <v>26</v>
      </c>
      <c r="O31" s="1" t="s">
        <v>26</v>
      </c>
      <c r="P31" s="1" t="s">
        <v>26</v>
      </c>
      <c r="Q31" s="1" t="s">
        <v>26</v>
      </c>
      <c r="R31" s="1" t="s">
        <v>26</v>
      </c>
      <c r="S31" s="17" t="s">
        <v>105</v>
      </c>
      <c r="T31" s="17" t="s">
        <v>105</v>
      </c>
      <c r="U31" s="17" t="s">
        <v>105</v>
      </c>
      <c r="AA31" s="156"/>
      <c r="AB31" s="91"/>
      <c r="AC31" s="91"/>
      <c r="AD31" s="1"/>
      <c r="AE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6"/>
    </row>
    <row r="32" spans="1:66">
      <c r="A32" s="319">
        <v>32</v>
      </c>
      <c r="B32" s="230" t="s">
        <v>18</v>
      </c>
      <c r="C32" s="231"/>
      <c r="D32" s="92">
        <f>+入力シート①!E$2</f>
        <v>43775</v>
      </c>
      <c r="E32" s="19"/>
      <c r="F32" s="32"/>
      <c r="G32" s="32"/>
      <c r="H32" s="32"/>
      <c r="I32" s="32"/>
      <c r="J32" s="32"/>
      <c r="K32" s="33"/>
      <c r="M32" s="16"/>
      <c r="N32" s="92">
        <v>43775</v>
      </c>
      <c r="O32" s="92">
        <v>43409</v>
      </c>
      <c r="P32" s="92">
        <v>43041</v>
      </c>
      <c r="Q32" s="92">
        <v>42675</v>
      </c>
      <c r="R32" s="92">
        <v>42312</v>
      </c>
      <c r="S32" s="165">
        <v>41955</v>
      </c>
      <c r="T32" s="165">
        <v>41592</v>
      </c>
      <c r="U32" s="165">
        <v>41218</v>
      </c>
      <c r="V32" s="17">
        <v>2011</v>
      </c>
      <c r="W32" s="17">
        <v>2010</v>
      </c>
      <c r="X32" s="17">
        <f t="shared" ref="X32:BF32" si="9">+X$1</f>
        <v>2009</v>
      </c>
      <c r="Y32" s="17">
        <f t="shared" si="9"/>
        <v>2008</v>
      </c>
      <c r="Z32" s="17">
        <f t="shared" si="9"/>
        <v>2007</v>
      </c>
      <c r="AA32" s="17">
        <f t="shared" si="9"/>
        <v>2006</v>
      </c>
      <c r="AB32" s="90">
        <f t="shared" si="9"/>
        <v>2005</v>
      </c>
      <c r="AC32" s="90">
        <f t="shared" si="9"/>
        <v>2004</v>
      </c>
      <c r="AD32">
        <f t="shared" si="9"/>
        <v>2003</v>
      </c>
      <c r="AE32">
        <f t="shared" si="9"/>
        <v>2002</v>
      </c>
      <c r="AF32">
        <f t="shared" si="9"/>
        <v>2001</v>
      </c>
      <c r="AG32">
        <f t="shared" si="9"/>
        <v>2000</v>
      </c>
      <c r="AH32">
        <f t="shared" si="9"/>
        <v>1999</v>
      </c>
      <c r="AI32">
        <f t="shared" si="9"/>
        <v>1998</v>
      </c>
      <c r="AJ32">
        <f t="shared" si="9"/>
        <v>1997</v>
      </c>
      <c r="AK32">
        <f t="shared" si="9"/>
        <v>1996</v>
      </c>
      <c r="AL32">
        <f t="shared" si="9"/>
        <v>1995</v>
      </c>
      <c r="AM32">
        <f t="shared" si="9"/>
        <v>1994</v>
      </c>
      <c r="AN32">
        <f t="shared" si="9"/>
        <v>0</v>
      </c>
      <c r="AO32">
        <f t="shared" si="9"/>
        <v>1992</v>
      </c>
      <c r="AP32">
        <f t="shared" si="9"/>
        <v>1991</v>
      </c>
      <c r="AQ32">
        <f t="shared" si="9"/>
        <v>1990</v>
      </c>
      <c r="AR32">
        <f t="shared" si="9"/>
        <v>1990</v>
      </c>
      <c r="AS32">
        <f t="shared" si="9"/>
        <v>1990</v>
      </c>
      <c r="AT32">
        <f t="shared" si="9"/>
        <v>1989</v>
      </c>
      <c r="AU32">
        <f t="shared" si="9"/>
        <v>1989</v>
      </c>
      <c r="AV32">
        <f t="shared" si="9"/>
        <v>1988</v>
      </c>
      <c r="AW32">
        <f t="shared" si="9"/>
        <v>1987</v>
      </c>
      <c r="AX32">
        <f t="shared" si="9"/>
        <v>1987</v>
      </c>
      <c r="AY32">
        <f t="shared" si="9"/>
        <v>1986</v>
      </c>
      <c r="AZ32">
        <f t="shared" si="9"/>
        <v>1986</v>
      </c>
      <c r="BA32">
        <f t="shared" si="9"/>
        <v>1986</v>
      </c>
      <c r="BB32">
        <f t="shared" si="9"/>
        <v>1985</v>
      </c>
      <c r="BC32">
        <f t="shared" si="9"/>
        <v>1985</v>
      </c>
      <c r="BD32">
        <f t="shared" si="9"/>
        <v>1985</v>
      </c>
      <c r="BE32">
        <f t="shared" si="9"/>
        <v>1984</v>
      </c>
      <c r="BF32">
        <f t="shared" si="9"/>
        <v>1984</v>
      </c>
      <c r="BG32">
        <f t="shared" ref="BG32:BM32" si="10">+BG$1</f>
        <v>1984</v>
      </c>
      <c r="BH32">
        <f t="shared" si="10"/>
        <v>1983</v>
      </c>
      <c r="BI32">
        <f t="shared" si="10"/>
        <v>1983</v>
      </c>
      <c r="BJ32">
        <f t="shared" si="10"/>
        <v>1983</v>
      </c>
      <c r="BK32">
        <f t="shared" si="10"/>
        <v>1982</v>
      </c>
      <c r="BL32">
        <f t="shared" si="10"/>
        <v>1981</v>
      </c>
      <c r="BM32">
        <f t="shared" si="10"/>
        <v>1980</v>
      </c>
      <c r="BN32" s="16"/>
    </row>
    <row r="33" spans="1:66">
      <c r="A33" s="319"/>
      <c r="B33" s="230" t="s">
        <v>19</v>
      </c>
      <c r="C33" s="231"/>
      <c r="D33" s="93">
        <f>+入力シート①!E$2</f>
        <v>43775</v>
      </c>
      <c r="E33" s="20"/>
      <c r="F33" s="34"/>
      <c r="G33" s="34"/>
      <c r="H33" s="34"/>
      <c r="I33" s="34"/>
      <c r="J33" s="34"/>
      <c r="K33" s="35"/>
      <c r="M33" s="16"/>
      <c r="N33" s="93">
        <v>43775</v>
      </c>
      <c r="O33" s="93">
        <v>43409</v>
      </c>
      <c r="P33" s="93">
        <v>43041</v>
      </c>
      <c r="Q33" s="93">
        <v>42675</v>
      </c>
      <c r="R33" s="93">
        <v>42312</v>
      </c>
      <c r="S33" s="166">
        <v>41955</v>
      </c>
      <c r="T33" s="166">
        <v>41592</v>
      </c>
      <c r="U33" s="166">
        <v>41218</v>
      </c>
      <c r="V33" s="17">
        <v>11</v>
      </c>
      <c r="W33" s="17">
        <v>11</v>
      </c>
      <c r="X33" s="17">
        <f>+X$3</f>
        <v>11</v>
      </c>
      <c r="Y33" s="17">
        <f>+Y$3</f>
        <v>11</v>
      </c>
      <c r="Z33" s="17">
        <f>+Z$3</f>
        <v>11</v>
      </c>
      <c r="AA33" s="17">
        <f t="shared" ref="AA33:BM33" si="11">+AA$3</f>
        <v>11</v>
      </c>
      <c r="AB33" s="90">
        <f t="shared" si="11"/>
        <v>11</v>
      </c>
      <c r="AC33" s="90">
        <f t="shared" si="11"/>
        <v>11</v>
      </c>
      <c r="AD33">
        <f t="shared" si="11"/>
        <v>11</v>
      </c>
      <c r="AE33">
        <f t="shared" si="11"/>
        <v>11</v>
      </c>
      <c r="AF33">
        <f t="shared" si="11"/>
        <v>11</v>
      </c>
      <c r="AG33">
        <f t="shared" si="11"/>
        <v>11</v>
      </c>
      <c r="AH33">
        <f t="shared" si="11"/>
        <v>11</v>
      </c>
      <c r="AI33">
        <f t="shared" si="11"/>
        <v>11</v>
      </c>
      <c r="AJ33">
        <f t="shared" si="11"/>
        <v>11</v>
      </c>
      <c r="AK33">
        <f t="shared" si="11"/>
        <v>11</v>
      </c>
      <c r="AL33">
        <f t="shared" si="11"/>
        <v>11</v>
      </c>
      <c r="AM33">
        <f t="shared" si="11"/>
        <v>11</v>
      </c>
      <c r="AN33">
        <f t="shared" si="11"/>
        <v>11</v>
      </c>
      <c r="AO33">
        <f t="shared" si="11"/>
        <v>11</v>
      </c>
      <c r="AP33">
        <f t="shared" si="11"/>
        <v>11</v>
      </c>
      <c r="AQ33">
        <f t="shared" si="11"/>
        <v>11</v>
      </c>
      <c r="AR33">
        <f t="shared" si="11"/>
        <v>11</v>
      </c>
      <c r="AS33">
        <f t="shared" si="11"/>
        <v>11</v>
      </c>
      <c r="AT33">
        <f t="shared" si="11"/>
        <v>11</v>
      </c>
      <c r="AU33">
        <f t="shared" si="11"/>
        <v>11</v>
      </c>
      <c r="AV33">
        <f t="shared" si="11"/>
        <v>11</v>
      </c>
      <c r="AW33">
        <f t="shared" si="11"/>
        <v>11</v>
      </c>
      <c r="AX33">
        <f t="shared" si="11"/>
        <v>11</v>
      </c>
      <c r="AY33">
        <f t="shared" si="11"/>
        <v>11</v>
      </c>
      <c r="AZ33">
        <f t="shared" si="11"/>
        <v>11</v>
      </c>
      <c r="BA33">
        <f t="shared" si="11"/>
        <v>11</v>
      </c>
      <c r="BB33">
        <f t="shared" si="11"/>
        <v>11</v>
      </c>
      <c r="BC33">
        <f t="shared" si="11"/>
        <v>11</v>
      </c>
      <c r="BD33">
        <f t="shared" si="11"/>
        <v>11</v>
      </c>
      <c r="BE33">
        <f t="shared" si="11"/>
        <v>11</v>
      </c>
      <c r="BF33">
        <f t="shared" si="11"/>
        <v>11</v>
      </c>
      <c r="BG33">
        <f t="shared" si="11"/>
        <v>11</v>
      </c>
      <c r="BH33">
        <f t="shared" si="11"/>
        <v>11</v>
      </c>
      <c r="BI33">
        <f t="shared" si="11"/>
        <v>11</v>
      </c>
      <c r="BJ33">
        <f t="shared" si="11"/>
        <v>11</v>
      </c>
      <c r="BK33">
        <f t="shared" si="11"/>
        <v>11</v>
      </c>
      <c r="BL33">
        <f t="shared" si="11"/>
        <v>11</v>
      </c>
      <c r="BM33">
        <f t="shared" si="11"/>
        <v>11</v>
      </c>
      <c r="BN33" s="16"/>
    </row>
    <row r="34" spans="1:66">
      <c r="A34" s="319"/>
      <c r="B34" s="230" t="s">
        <v>20</v>
      </c>
      <c r="C34" s="231"/>
      <c r="D34" s="94">
        <f>+入力シート①!E$2</f>
        <v>43775</v>
      </c>
      <c r="E34" s="20"/>
      <c r="F34" s="34"/>
      <c r="G34" s="34"/>
      <c r="H34" s="34"/>
      <c r="I34" s="34"/>
      <c r="J34" s="34"/>
      <c r="K34" s="35"/>
      <c r="M34" s="16"/>
      <c r="N34" s="201">
        <v>43775</v>
      </c>
      <c r="O34" s="94">
        <v>43409</v>
      </c>
      <c r="P34" s="94">
        <v>43041</v>
      </c>
      <c r="Q34" s="94">
        <v>42675</v>
      </c>
      <c r="R34" s="94">
        <v>42312</v>
      </c>
      <c r="S34" s="163">
        <v>41955</v>
      </c>
      <c r="T34" s="163">
        <v>41592</v>
      </c>
      <c r="U34" s="163">
        <v>41218</v>
      </c>
      <c r="V34" s="17">
        <v>4</v>
      </c>
      <c r="X34" s="163">
        <v>40121</v>
      </c>
      <c r="Y34" s="17">
        <v>7</v>
      </c>
      <c r="Z34" s="17">
        <v>8</v>
      </c>
      <c r="AA34" s="17">
        <v>6</v>
      </c>
      <c r="AB34" s="90">
        <v>22</v>
      </c>
      <c r="AC34" s="90">
        <v>2</v>
      </c>
      <c r="AD34">
        <v>19</v>
      </c>
      <c r="AE34">
        <v>7</v>
      </c>
      <c r="AF34">
        <v>11</v>
      </c>
      <c r="AI34">
        <v>30</v>
      </c>
      <c r="AJ34">
        <v>10</v>
      </c>
      <c r="AL34">
        <v>16</v>
      </c>
      <c r="AM34">
        <v>21</v>
      </c>
      <c r="AO34">
        <v>4</v>
      </c>
      <c r="AP34">
        <v>22</v>
      </c>
      <c r="AQ34">
        <v>7</v>
      </c>
      <c r="AT34">
        <v>21</v>
      </c>
      <c r="AW34">
        <v>25</v>
      </c>
      <c r="AY34">
        <v>17</v>
      </c>
      <c r="BB34">
        <v>5</v>
      </c>
      <c r="BD34">
        <v>22</v>
      </c>
      <c r="BG34">
        <v>24</v>
      </c>
      <c r="BI34">
        <v>2</v>
      </c>
      <c r="BK34">
        <v>1</v>
      </c>
      <c r="BN34" s="16"/>
    </row>
    <row r="35" spans="1:66">
      <c r="A35" s="319"/>
      <c r="B35" s="230" t="s">
        <v>57</v>
      </c>
      <c r="C35" s="231"/>
      <c r="D35">
        <f>+入力シート①!E$3</f>
        <v>32</v>
      </c>
      <c r="E35" s="20"/>
      <c r="F35" s="34"/>
      <c r="G35" s="34"/>
      <c r="H35" s="34"/>
      <c r="I35" s="34"/>
      <c r="J35" s="34"/>
      <c r="K35" s="35"/>
      <c r="M35" s="16"/>
      <c r="N35" s="177">
        <v>32</v>
      </c>
      <c r="O35">
        <v>32</v>
      </c>
      <c r="P35">
        <v>32</v>
      </c>
      <c r="Q35">
        <v>32</v>
      </c>
      <c r="R35">
        <v>32</v>
      </c>
      <c r="S35" s="17">
        <v>32</v>
      </c>
      <c r="T35" s="17">
        <v>32</v>
      </c>
      <c r="U35" s="17">
        <v>32</v>
      </c>
      <c r="V35" s="17">
        <v>32</v>
      </c>
      <c r="W35" s="17">
        <v>32</v>
      </c>
      <c r="X35" s="17">
        <f>+$A$32</f>
        <v>32</v>
      </c>
      <c r="Y35" s="17">
        <f>+$A$32</f>
        <v>32</v>
      </c>
      <c r="Z35" s="17">
        <f>+$A$32</f>
        <v>32</v>
      </c>
      <c r="AA35" s="17">
        <f t="shared" ref="AA35:BM35" si="12">+$A$32</f>
        <v>32</v>
      </c>
      <c r="AB35" s="90">
        <f t="shared" si="12"/>
        <v>32</v>
      </c>
      <c r="AC35" s="90">
        <f t="shared" si="12"/>
        <v>32</v>
      </c>
      <c r="AD35">
        <f t="shared" si="12"/>
        <v>32</v>
      </c>
      <c r="AE35">
        <f t="shared" si="12"/>
        <v>32</v>
      </c>
      <c r="AF35">
        <f t="shared" si="12"/>
        <v>32</v>
      </c>
      <c r="AG35">
        <f t="shared" si="12"/>
        <v>32</v>
      </c>
      <c r="AH35">
        <f t="shared" si="12"/>
        <v>32</v>
      </c>
      <c r="AI35">
        <f t="shared" si="12"/>
        <v>32</v>
      </c>
      <c r="AJ35">
        <f t="shared" si="12"/>
        <v>32</v>
      </c>
      <c r="AK35">
        <f t="shared" si="12"/>
        <v>32</v>
      </c>
      <c r="AL35">
        <f t="shared" si="12"/>
        <v>32</v>
      </c>
      <c r="AM35">
        <f t="shared" si="12"/>
        <v>32</v>
      </c>
      <c r="AN35">
        <f t="shared" si="12"/>
        <v>32</v>
      </c>
      <c r="AO35">
        <f t="shared" si="12"/>
        <v>32</v>
      </c>
      <c r="AP35">
        <f t="shared" si="12"/>
        <v>32</v>
      </c>
      <c r="AQ35">
        <f t="shared" si="12"/>
        <v>32</v>
      </c>
      <c r="AR35">
        <f t="shared" si="12"/>
        <v>32</v>
      </c>
      <c r="AS35">
        <f t="shared" si="12"/>
        <v>32</v>
      </c>
      <c r="AT35">
        <f t="shared" si="12"/>
        <v>32</v>
      </c>
      <c r="AU35">
        <f t="shared" si="12"/>
        <v>32</v>
      </c>
      <c r="AV35">
        <f t="shared" si="12"/>
        <v>32</v>
      </c>
      <c r="AW35">
        <f t="shared" si="12"/>
        <v>32</v>
      </c>
      <c r="AX35">
        <f t="shared" si="12"/>
        <v>32</v>
      </c>
      <c r="AY35">
        <f t="shared" si="12"/>
        <v>32</v>
      </c>
      <c r="AZ35">
        <f t="shared" si="12"/>
        <v>32</v>
      </c>
      <c r="BA35">
        <f t="shared" si="12"/>
        <v>32</v>
      </c>
      <c r="BB35">
        <f t="shared" si="12"/>
        <v>32</v>
      </c>
      <c r="BC35">
        <f t="shared" si="12"/>
        <v>32</v>
      </c>
      <c r="BD35">
        <f t="shared" si="12"/>
        <v>32</v>
      </c>
      <c r="BE35">
        <f t="shared" si="12"/>
        <v>32</v>
      </c>
      <c r="BF35">
        <f t="shared" si="12"/>
        <v>32</v>
      </c>
      <c r="BG35">
        <f t="shared" si="12"/>
        <v>32</v>
      </c>
      <c r="BH35">
        <f t="shared" si="12"/>
        <v>32</v>
      </c>
      <c r="BI35">
        <f t="shared" si="12"/>
        <v>32</v>
      </c>
      <c r="BJ35">
        <f t="shared" si="12"/>
        <v>32</v>
      </c>
      <c r="BK35">
        <f t="shared" si="12"/>
        <v>32</v>
      </c>
      <c r="BL35">
        <f t="shared" si="12"/>
        <v>32</v>
      </c>
      <c r="BM35">
        <f t="shared" si="12"/>
        <v>32</v>
      </c>
      <c r="BN35" s="16"/>
    </row>
    <row r="36" spans="1:66" ht="16.5" thickBot="1">
      <c r="A36" s="319"/>
      <c r="B36" s="230" t="s">
        <v>21</v>
      </c>
      <c r="C36" s="231"/>
      <c r="D36" s="99">
        <f>+入力シート①!E$4</f>
        <v>0.40972222222222227</v>
      </c>
      <c r="E36" s="21"/>
      <c r="F36" s="36"/>
      <c r="G36" s="36"/>
      <c r="H36" s="36"/>
      <c r="I36" s="36"/>
      <c r="J36" s="36"/>
      <c r="K36" s="37"/>
      <c r="M36" s="16"/>
      <c r="N36" s="202">
        <v>0.40972222222222227</v>
      </c>
      <c r="O36" s="99">
        <v>0.48888888888888887</v>
      </c>
      <c r="P36" s="99">
        <v>0.39583333333333331</v>
      </c>
      <c r="Q36" s="99">
        <v>0.39583333333333331</v>
      </c>
      <c r="R36" s="99">
        <v>0.43055555555555558</v>
      </c>
      <c r="S36" s="164">
        <v>0.4861111111111111</v>
      </c>
      <c r="T36" s="164">
        <v>0.3263888888888889</v>
      </c>
      <c r="U36" s="164">
        <v>0.3923611111111111</v>
      </c>
      <c r="V36" s="157">
        <v>0.44444444444444442</v>
      </c>
      <c r="X36" s="164">
        <v>0.3923611111111111</v>
      </c>
      <c r="Y36" s="157">
        <v>0.35069444444444398</v>
      </c>
      <c r="Z36" s="157">
        <v>0.3923611111111111</v>
      </c>
      <c r="AA36" s="157"/>
      <c r="BN36" s="16"/>
    </row>
    <row r="37" spans="1:66">
      <c r="A37" s="319"/>
      <c r="B37" s="227" t="s">
        <v>22</v>
      </c>
      <c r="C37" s="7">
        <v>0</v>
      </c>
      <c r="D37">
        <f>+入力シート①!E$5</f>
        <v>24.88</v>
      </c>
      <c r="E37">
        <f t="shared" ref="E37:E49" si="13">+COUNT($M37:$BN37)</f>
        <v>33</v>
      </c>
      <c r="F37" s="5">
        <f t="shared" ref="F37:F49" si="14">+AVERAGE($M37:$BN37)</f>
        <v>23.352121212121212</v>
      </c>
      <c r="G37" s="5">
        <f t="shared" ref="G37:G49" si="15">+STDEV($M37:$BN37)</f>
        <v>1.4754358626685484</v>
      </c>
      <c r="H37" s="5">
        <f t="shared" ref="H37:H49" si="16">+MAX($M37:$BN37)</f>
        <v>25.4</v>
      </c>
      <c r="I37" s="5">
        <f t="shared" ref="I37:I49" si="17">+MIN($M37:$BN37)</f>
        <v>19.100000000000001</v>
      </c>
      <c r="J37" s="5">
        <f>+D37-F37</f>
        <v>1.5278787878787874</v>
      </c>
      <c r="K37" s="5">
        <f>+J37/G37</f>
        <v>1.0355440223036114</v>
      </c>
      <c r="M37" s="16"/>
      <c r="N37" s="177">
        <v>24.88</v>
      </c>
      <c r="O37">
        <v>24.32</v>
      </c>
      <c r="P37">
        <v>23.9</v>
      </c>
      <c r="Q37">
        <v>23.23</v>
      </c>
      <c r="R37">
        <v>24.95</v>
      </c>
      <c r="S37" s="17">
        <v>23.59</v>
      </c>
      <c r="T37" s="17">
        <v>22.75</v>
      </c>
      <c r="U37" s="17">
        <v>24.2</v>
      </c>
      <c r="V37" s="17">
        <v>24.3</v>
      </c>
      <c r="X37" s="17">
        <v>24.8</v>
      </c>
      <c r="Y37" s="17">
        <v>21.4</v>
      </c>
      <c r="Z37" s="17">
        <v>22.4</v>
      </c>
      <c r="AA37" s="17">
        <v>25.4</v>
      </c>
      <c r="AB37" s="90">
        <v>24.4</v>
      </c>
      <c r="AC37" s="90">
        <v>24.7</v>
      </c>
      <c r="AD37">
        <v>25</v>
      </c>
      <c r="AE37">
        <v>23.4</v>
      </c>
      <c r="AF37">
        <v>24.2</v>
      </c>
      <c r="AI37">
        <v>21.1</v>
      </c>
      <c r="AJ37">
        <v>24.4</v>
      </c>
      <c r="AL37">
        <v>20.9</v>
      </c>
      <c r="AM37">
        <v>22.9</v>
      </c>
      <c r="AO37">
        <v>24.6</v>
      </c>
      <c r="AP37">
        <v>23.4</v>
      </c>
      <c r="AQ37">
        <v>23.3</v>
      </c>
      <c r="AT37">
        <v>23</v>
      </c>
      <c r="AW37">
        <v>23.2</v>
      </c>
      <c r="AY37">
        <v>23.6</v>
      </c>
      <c r="BB37">
        <v>20.5</v>
      </c>
      <c r="BD37">
        <v>22.2</v>
      </c>
      <c r="BG37">
        <v>19.100000000000001</v>
      </c>
      <c r="BI37">
        <v>24.4</v>
      </c>
      <c r="BK37">
        <v>22.2</v>
      </c>
      <c r="BN37" s="16"/>
    </row>
    <row r="38" spans="1:66">
      <c r="A38" s="319"/>
      <c r="B38" s="227"/>
      <c r="C38" s="7">
        <v>10</v>
      </c>
      <c r="D38">
        <f>+入力シート①!E$6</f>
        <v>24.87</v>
      </c>
      <c r="E38">
        <f t="shared" si="13"/>
        <v>31</v>
      </c>
      <c r="F38" s="5">
        <f t="shared" si="14"/>
        <v>23.054506451612905</v>
      </c>
      <c r="G38" s="5">
        <f t="shared" si="15"/>
        <v>1.5899966303812272</v>
      </c>
      <c r="H38" s="5">
        <f t="shared" si="16"/>
        <v>25.46</v>
      </c>
      <c r="I38" s="5">
        <f t="shared" si="17"/>
        <v>19.32</v>
      </c>
      <c r="J38" s="5">
        <f t="shared" ref="J38:J49" si="18">+D38-F38</f>
        <v>1.8154935483870958</v>
      </c>
      <c r="K38" s="5">
        <f t="shared" ref="K38:K49" si="19">+J38/G38</f>
        <v>1.1418222615678135</v>
      </c>
      <c r="M38" s="16"/>
      <c r="N38" s="177">
        <v>24.87</v>
      </c>
      <c r="O38">
        <v>24.28</v>
      </c>
      <c r="P38">
        <v>23.9</v>
      </c>
      <c r="Q38">
        <v>23.22</v>
      </c>
      <c r="R38">
        <v>24.91</v>
      </c>
      <c r="S38" s="17">
        <v>23.58</v>
      </c>
      <c r="T38" s="17">
        <v>22.73</v>
      </c>
      <c r="U38" s="17">
        <v>24.19</v>
      </c>
      <c r="V38" s="17">
        <v>24.33</v>
      </c>
      <c r="X38" s="17">
        <v>24.869700000000002</v>
      </c>
      <c r="Y38" s="17">
        <v>21.47</v>
      </c>
      <c r="Z38" s="17">
        <v>22.47</v>
      </c>
      <c r="AA38" s="17">
        <v>25.46</v>
      </c>
      <c r="AC38" s="90">
        <v>24.73</v>
      </c>
      <c r="AE38">
        <v>23.38</v>
      </c>
      <c r="AF38">
        <v>24.28</v>
      </c>
      <c r="AI38">
        <v>20.14</v>
      </c>
      <c r="AJ38">
        <v>24.38</v>
      </c>
      <c r="AL38">
        <v>20.58</v>
      </c>
      <c r="AM38">
        <v>22.68</v>
      </c>
      <c r="AO38">
        <v>24.2</v>
      </c>
      <c r="AP38">
        <v>22.66</v>
      </c>
      <c r="AQ38">
        <v>21.36</v>
      </c>
      <c r="AT38">
        <v>21.91</v>
      </c>
      <c r="AW38">
        <v>23.31</v>
      </c>
      <c r="AY38">
        <v>23.35</v>
      </c>
      <c r="BB38">
        <v>20.059999999999999</v>
      </c>
      <c r="BD38">
        <v>21.79</v>
      </c>
      <c r="BG38">
        <v>19.32</v>
      </c>
      <c r="BI38">
        <v>23.57</v>
      </c>
      <c r="BK38">
        <v>22.71</v>
      </c>
      <c r="BN38" s="16"/>
    </row>
    <row r="39" spans="1:66">
      <c r="A39" s="319"/>
      <c r="B39" s="227"/>
      <c r="C39" s="7">
        <v>20</v>
      </c>
      <c r="D39">
        <f>+入力シート①!E$7</f>
        <v>24.86</v>
      </c>
      <c r="E39">
        <f t="shared" si="13"/>
        <v>31</v>
      </c>
      <c r="F39" s="5">
        <f t="shared" si="14"/>
        <v>22.981648387096772</v>
      </c>
      <c r="G39" s="5">
        <f t="shared" si="15"/>
        <v>1.5839820598460006</v>
      </c>
      <c r="H39" s="5">
        <f t="shared" si="16"/>
        <v>25.45</v>
      </c>
      <c r="I39" s="5">
        <f t="shared" si="17"/>
        <v>19.309999999999999</v>
      </c>
      <c r="J39" s="5">
        <f t="shared" si="18"/>
        <v>1.8783516129032272</v>
      </c>
      <c r="K39" s="5">
        <f t="shared" si="19"/>
        <v>1.1858414691172992</v>
      </c>
      <c r="M39" s="16"/>
      <c r="N39" s="177">
        <v>24.86</v>
      </c>
      <c r="O39">
        <v>24.28</v>
      </c>
      <c r="P39">
        <v>23.15</v>
      </c>
      <c r="Q39">
        <v>22.69</v>
      </c>
      <c r="R39">
        <v>24.91</v>
      </c>
      <c r="S39" s="17">
        <v>23.57</v>
      </c>
      <c r="T39" s="17">
        <v>22.75</v>
      </c>
      <c r="U39" s="17">
        <v>24.18</v>
      </c>
      <c r="V39" s="17">
        <v>24.33</v>
      </c>
      <c r="X39" s="17">
        <v>24.871099999999998</v>
      </c>
      <c r="Y39" s="17">
        <v>21.47</v>
      </c>
      <c r="Z39" s="17">
        <v>22.47</v>
      </c>
      <c r="AA39" s="17">
        <v>25.45</v>
      </c>
      <c r="AC39" s="90">
        <v>24.73</v>
      </c>
      <c r="AE39">
        <v>23.38</v>
      </c>
      <c r="AF39">
        <v>24.29</v>
      </c>
      <c r="AI39">
        <v>20.059999999999999</v>
      </c>
      <c r="AJ39">
        <v>24.38</v>
      </c>
      <c r="AL39">
        <v>20.57</v>
      </c>
      <c r="AM39">
        <v>22.68</v>
      </c>
      <c r="AO39">
        <v>24.2</v>
      </c>
      <c r="AP39">
        <v>22.66</v>
      </c>
      <c r="AQ39">
        <v>21.36</v>
      </c>
      <c r="AT39">
        <v>21.92</v>
      </c>
      <c r="AW39">
        <v>22.88</v>
      </c>
      <c r="AY39">
        <v>23.34</v>
      </c>
      <c r="BB39">
        <v>20.059999999999999</v>
      </c>
      <c r="BD39">
        <v>21.78</v>
      </c>
      <c r="BG39">
        <v>19.309999999999999</v>
      </c>
      <c r="BI39">
        <v>23.13</v>
      </c>
      <c r="BK39">
        <v>22.72</v>
      </c>
      <c r="BN39" s="16"/>
    </row>
    <row r="40" spans="1:66">
      <c r="A40" s="319"/>
      <c r="B40" s="227"/>
      <c r="C40" s="7">
        <v>30</v>
      </c>
      <c r="D40">
        <f>+入力シート①!E$8</f>
        <v>24.86</v>
      </c>
      <c r="E40">
        <f t="shared" si="13"/>
        <v>31</v>
      </c>
      <c r="F40" s="5">
        <f t="shared" si="14"/>
        <v>22.916938709677417</v>
      </c>
      <c r="G40" s="5">
        <f t="shared" si="15"/>
        <v>1.6018200636936761</v>
      </c>
      <c r="H40" s="5">
        <f t="shared" si="16"/>
        <v>25.45</v>
      </c>
      <c r="I40" s="5">
        <f t="shared" si="17"/>
        <v>19.28</v>
      </c>
      <c r="J40" s="5">
        <f t="shared" si="18"/>
        <v>1.9430612903225821</v>
      </c>
      <c r="K40" s="5">
        <f t="shared" si="19"/>
        <v>1.2130334326328949</v>
      </c>
      <c r="M40" s="16"/>
      <c r="N40" s="177">
        <v>24.86</v>
      </c>
      <c r="O40">
        <v>24.25</v>
      </c>
      <c r="P40">
        <v>22.85</v>
      </c>
      <c r="Q40">
        <v>22.31</v>
      </c>
      <c r="R40">
        <v>24.89</v>
      </c>
      <c r="S40" s="17">
        <v>23.58</v>
      </c>
      <c r="T40" s="17">
        <v>22.77</v>
      </c>
      <c r="U40" s="17">
        <v>24.19</v>
      </c>
      <c r="V40" s="17">
        <v>24.31</v>
      </c>
      <c r="X40" s="17">
        <v>24.8751</v>
      </c>
      <c r="Y40" s="17">
        <v>21.47</v>
      </c>
      <c r="Z40" s="17">
        <v>22.47</v>
      </c>
      <c r="AA40" s="17">
        <v>25.45</v>
      </c>
      <c r="AC40" s="90">
        <v>24.73</v>
      </c>
      <c r="AE40">
        <v>23.38</v>
      </c>
      <c r="AF40">
        <v>24.28</v>
      </c>
      <c r="AI40">
        <v>20</v>
      </c>
      <c r="AJ40">
        <v>24.38</v>
      </c>
      <c r="AL40">
        <v>20.52</v>
      </c>
      <c r="AM40">
        <v>22.69</v>
      </c>
      <c r="AO40">
        <v>24.21</v>
      </c>
      <c r="AP40">
        <v>22.66</v>
      </c>
      <c r="AQ40">
        <v>21.36</v>
      </c>
      <c r="AT40">
        <v>21.92</v>
      </c>
      <c r="AW40">
        <v>22.75</v>
      </c>
      <c r="AY40">
        <v>23.34</v>
      </c>
      <c r="BB40">
        <v>20.05</v>
      </c>
      <c r="BD40">
        <v>21.78</v>
      </c>
      <c r="BG40">
        <v>19.28</v>
      </c>
      <c r="BI40">
        <v>22.12</v>
      </c>
      <c r="BK40">
        <v>22.7</v>
      </c>
      <c r="BN40" s="16"/>
    </row>
    <row r="41" spans="1:66">
      <c r="A41" s="319"/>
      <c r="B41" s="227"/>
      <c r="C41" s="7">
        <v>50</v>
      </c>
      <c r="D41">
        <f>+入力シート①!E$9</f>
        <v>24.86</v>
      </c>
      <c r="E41">
        <f t="shared" si="13"/>
        <v>31</v>
      </c>
      <c r="F41" s="5">
        <f t="shared" si="14"/>
        <v>22.530983870967745</v>
      </c>
      <c r="G41" s="5">
        <f t="shared" si="15"/>
        <v>2.1136147570921833</v>
      </c>
      <c r="H41" s="5">
        <f t="shared" si="16"/>
        <v>25.45</v>
      </c>
      <c r="I41" s="5">
        <f t="shared" si="17"/>
        <v>18.11</v>
      </c>
      <c r="J41" s="5">
        <f t="shared" si="18"/>
        <v>2.3290161290322544</v>
      </c>
      <c r="K41" s="5">
        <f t="shared" si="19"/>
        <v>1.1019113682932506</v>
      </c>
      <c r="M41" s="16"/>
      <c r="N41" s="177">
        <v>24.86</v>
      </c>
      <c r="O41">
        <v>24.17</v>
      </c>
      <c r="P41">
        <v>22.76</v>
      </c>
      <c r="Q41">
        <v>22.17</v>
      </c>
      <c r="R41">
        <v>24.78</v>
      </c>
      <c r="S41" s="17">
        <v>23.52</v>
      </c>
      <c r="T41" s="17">
        <v>22.75</v>
      </c>
      <c r="U41" s="17">
        <v>24.19</v>
      </c>
      <c r="V41" s="17">
        <v>24.19</v>
      </c>
      <c r="X41" s="17">
        <v>24.880500000000001</v>
      </c>
      <c r="Y41" s="17">
        <v>19.25</v>
      </c>
      <c r="Z41" s="17">
        <v>20.25</v>
      </c>
      <c r="AA41" s="17">
        <v>25.45</v>
      </c>
      <c r="AC41" s="90">
        <v>24.75</v>
      </c>
      <c r="AE41">
        <v>23.4</v>
      </c>
      <c r="AF41">
        <v>24.28</v>
      </c>
      <c r="AI41">
        <v>19.440000000000001</v>
      </c>
      <c r="AJ41">
        <v>24.39</v>
      </c>
      <c r="AL41">
        <v>18.11</v>
      </c>
      <c r="AM41">
        <v>22.69</v>
      </c>
      <c r="AO41">
        <v>24.17</v>
      </c>
      <c r="AP41">
        <v>22.68</v>
      </c>
      <c r="AQ41">
        <v>21.4</v>
      </c>
      <c r="AT41">
        <v>20.91</v>
      </c>
      <c r="AW41">
        <v>22.7</v>
      </c>
      <c r="AY41">
        <v>23.35</v>
      </c>
      <c r="BB41">
        <v>18.190000000000001</v>
      </c>
      <c r="BD41">
        <v>21.71</v>
      </c>
      <c r="BG41">
        <v>18.61</v>
      </c>
      <c r="BI41">
        <v>21.77</v>
      </c>
      <c r="BK41">
        <v>22.69</v>
      </c>
      <c r="BN41" s="16"/>
    </row>
    <row r="42" spans="1:66">
      <c r="A42" s="319"/>
      <c r="B42" s="227"/>
      <c r="C42" s="7">
        <v>75</v>
      </c>
      <c r="D42">
        <f>+入力シート①!E$10</f>
        <v>23.78</v>
      </c>
      <c r="E42">
        <f t="shared" si="13"/>
        <v>31</v>
      </c>
      <c r="F42" s="5">
        <f t="shared" si="14"/>
        <v>21.403093548387101</v>
      </c>
      <c r="G42" s="5">
        <f t="shared" si="15"/>
        <v>2.8705127424597006</v>
      </c>
      <c r="H42" s="5">
        <f t="shared" si="16"/>
        <v>25.42</v>
      </c>
      <c r="I42" s="5">
        <f t="shared" si="17"/>
        <v>15.1</v>
      </c>
      <c r="J42" s="5">
        <f t="shared" si="18"/>
        <v>2.3769064516128999</v>
      </c>
      <c r="K42" s="5">
        <f t="shared" si="19"/>
        <v>0.82804246657904168</v>
      </c>
      <c r="M42" s="16"/>
      <c r="N42" s="177">
        <v>23.78</v>
      </c>
      <c r="O42">
        <v>22.75</v>
      </c>
      <c r="P42">
        <v>20.67</v>
      </c>
      <c r="Q42">
        <v>20.23</v>
      </c>
      <c r="R42">
        <v>22.88</v>
      </c>
      <c r="S42" s="17">
        <v>19.88</v>
      </c>
      <c r="T42" s="17">
        <v>22.08</v>
      </c>
      <c r="U42" s="17">
        <v>24.19</v>
      </c>
      <c r="V42" s="17">
        <v>24.18</v>
      </c>
      <c r="X42" s="17">
        <v>24.885899999999999</v>
      </c>
      <c r="Y42" s="17">
        <v>16.47</v>
      </c>
      <c r="Z42" s="17">
        <v>17.47</v>
      </c>
      <c r="AA42" s="17">
        <v>25.42</v>
      </c>
      <c r="AC42" s="90">
        <v>24.77</v>
      </c>
      <c r="AE42">
        <v>23.4</v>
      </c>
      <c r="AF42">
        <v>23.18</v>
      </c>
      <c r="AI42">
        <v>18.2</v>
      </c>
      <c r="AJ42">
        <v>24.42</v>
      </c>
      <c r="AL42">
        <v>16.72</v>
      </c>
      <c r="AM42">
        <v>22.69</v>
      </c>
      <c r="AO42">
        <v>23.78</v>
      </c>
      <c r="AP42">
        <v>22.71</v>
      </c>
      <c r="AQ42">
        <v>19.760000000000002</v>
      </c>
      <c r="AT42">
        <v>19.68</v>
      </c>
      <c r="AW42">
        <v>22.47</v>
      </c>
      <c r="AY42">
        <v>23.12</v>
      </c>
      <c r="BB42">
        <v>15.95</v>
      </c>
      <c r="BD42">
        <v>21.45</v>
      </c>
      <c r="BG42">
        <v>15.1</v>
      </c>
      <c r="BI42">
        <v>20.72</v>
      </c>
      <c r="BK42">
        <v>20.49</v>
      </c>
      <c r="BN42" s="16"/>
    </row>
    <row r="43" spans="1:66">
      <c r="A43" s="319"/>
      <c r="B43" s="227"/>
      <c r="C43" s="7">
        <v>100</v>
      </c>
      <c r="D43">
        <f>+入力シート①!E$11</f>
        <v>21.07</v>
      </c>
      <c r="E43">
        <f t="shared" si="13"/>
        <v>31</v>
      </c>
      <c r="F43" s="5">
        <f t="shared" si="14"/>
        <v>19.905577419354838</v>
      </c>
      <c r="G43" s="5">
        <f t="shared" si="15"/>
        <v>3.3099905038846442</v>
      </c>
      <c r="H43" s="5">
        <f t="shared" si="16"/>
        <v>24.552900000000001</v>
      </c>
      <c r="I43" s="5">
        <f t="shared" si="17"/>
        <v>13.23</v>
      </c>
      <c r="J43" s="5">
        <f t="shared" si="18"/>
        <v>1.1644225806451622</v>
      </c>
      <c r="K43" s="5">
        <f t="shared" si="19"/>
        <v>0.35179030854577437</v>
      </c>
      <c r="M43" s="16"/>
      <c r="N43" s="177">
        <v>21.07</v>
      </c>
      <c r="O43">
        <v>21.45</v>
      </c>
      <c r="P43">
        <v>18.88</v>
      </c>
      <c r="Q43">
        <v>19.309999999999999</v>
      </c>
      <c r="R43">
        <v>21.07</v>
      </c>
      <c r="S43" s="17">
        <v>19.12</v>
      </c>
      <c r="T43" s="17">
        <v>18.71</v>
      </c>
      <c r="U43" s="17">
        <v>23.38</v>
      </c>
      <c r="V43" s="17">
        <v>24.1</v>
      </c>
      <c r="X43" s="17">
        <v>24.552900000000001</v>
      </c>
      <c r="Y43" s="17">
        <v>14.3</v>
      </c>
      <c r="Z43" s="17">
        <v>15.3</v>
      </c>
      <c r="AA43" s="17">
        <v>24.03</v>
      </c>
      <c r="AC43" s="90">
        <v>22.53</v>
      </c>
      <c r="AE43">
        <v>23.3</v>
      </c>
      <c r="AF43">
        <v>20.99</v>
      </c>
      <c r="AI43">
        <v>16.82</v>
      </c>
      <c r="AJ43">
        <v>24.29</v>
      </c>
      <c r="AL43">
        <v>16.260000000000002</v>
      </c>
      <c r="AM43">
        <v>22.69</v>
      </c>
      <c r="AO43">
        <v>22.33</v>
      </c>
      <c r="AP43">
        <v>20.46</v>
      </c>
      <c r="AQ43">
        <v>17.010000000000002</v>
      </c>
      <c r="AT43">
        <v>18.38</v>
      </c>
      <c r="AW43">
        <v>22.03</v>
      </c>
      <c r="AY43">
        <v>23.01</v>
      </c>
      <c r="BB43">
        <v>13.23</v>
      </c>
      <c r="BD43">
        <v>20.16</v>
      </c>
      <c r="BG43">
        <v>13.61</v>
      </c>
      <c r="BI43">
        <v>18.21</v>
      </c>
      <c r="BK43">
        <v>16.489999999999998</v>
      </c>
      <c r="BN43" s="16"/>
    </row>
    <row r="44" spans="1:66">
      <c r="A44" s="319"/>
      <c r="B44" s="227"/>
      <c r="C44" s="7">
        <v>150</v>
      </c>
      <c r="D44">
        <f>+入力シート①!E$12</f>
        <v>18.34</v>
      </c>
      <c r="E44">
        <f t="shared" si="13"/>
        <v>31</v>
      </c>
      <c r="F44" s="5">
        <f t="shared" si="14"/>
        <v>16.830877419354838</v>
      </c>
      <c r="G44" s="5">
        <f t="shared" si="15"/>
        <v>3.5721149103119769</v>
      </c>
      <c r="H44" s="5">
        <f t="shared" si="16"/>
        <v>21.97</v>
      </c>
      <c r="I44" s="5">
        <f t="shared" si="17"/>
        <v>10.130000000000001</v>
      </c>
      <c r="J44" s="5">
        <f t="shared" si="18"/>
        <v>1.5091225806451618</v>
      </c>
      <c r="K44" s="5">
        <f t="shared" si="19"/>
        <v>0.42247313385373708</v>
      </c>
      <c r="M44" s="16"/>
      <c r="N44" s="177">
        <v>18.34</v>
      </c>
      <c r="O44">
        <v>15.66</v>
      </c>
      <c r="P44">
        <v>13.88</v>
      </c>
      <c r="Q44">
        <v>15.04</v>
      </c>
      <c r="R44">
        <v>20.54</v>
      </c>
      <c r="S44" s="17">
        <v>18.45</v>
      </c>
      <c r="T44" s="17">
        <v>13.45</v>
      </c>
      <c r="U44" s="17">
        <v>20.09</v>
      </c>
      <c r="V44" s="17">
        <v>20.23</v>
      </c>
      <c r="X44" s="17">
        <v>21.8872</v>
      </c>
      <c r="Y44" s="17">
        <v>11.71</v>
      </c>
      <c r="Z44" s="17">
        <v>12.71</v>
      </c>
      <c r="AA44" s="17">
        <v>20.64</v>
      </c>
      <c r="AC44" s="90">
        <v>19.52</v>
      </c>
      <c r="AE44">
        <v>20.27</v>
      </c>
      <c r="AF44">
        <v>19.100000000000001</v>
      </c>
      <c r="AI44">
        <v>13.24</v>
      </c>
      <c r="AJ44">
        <v>21.97</v>
      </c>
      <c r="AL44">
        <v>13.93</v>
      </c>
      <c r="AM44">
        <v>19.739999999999998</v>
      </c>
      <c r="AO44">
        <v>18.84</v>
      </c>
      <c r="AP44">
        <v>18.82</v>
      </c>
      <c r="AQ44">
        <v>12.26</v>
      </c>
      <c r="AT44">
        <v>17.91</v>
      </c>
      <c r="AW44">
        <v>19.579999999999998</v>
      </c>
      <c r="AY44">
        <v>20.02</v>
      </c>
      <c r="BB44">
        <v>10.130000000000001</v>
      </c>
      <c r="BD44">
        <v>16.170000000000002</v>
      </c>
      <c r="BG44">
        <v>11.08</v>
      </c>
      <c r="BI44">
        <v>14.3</v>
      </c>
      <c r="BK44">
        <v>12.25</v>
      </c>
      <c r="BN44" s="16"/>
    </row>
    <row r="45" spans="1:66">
      <c r="A45" s="319"/>
      <c r="B45" s="227"/>
      <c r="C45" s="7">
        <v>200</v>
      </c>
      <c r="D45">
        <f>+入力シート①!E$13</f>
        <v>17.72</v>
      </c>
      <c r="E45">
        <f t="shared" si="13"/>
        <v>31</v>
      </c>
      <c r="F45" s="5">
        <f t="shared" si="14"/>
        <v>14.683312903225806</v>
      </c>
      <c r="G45" s="5">
        <f t="shared" si="15"/>
        <v>3.8714279839823083</v>
      </c>
      <c r="H45" s="5">
        <f t="shared" si="16"/>
        <v>19.93</v>
      </c>
      <c r="I45" s="5">
        <f t="shared" si="17"/>
        <v>8.18</v>
      </c>
      <c r="J45" s="5">
        <f t="shared" si="18"/>
        <v>3.0366870967741928</v>
      </c>
      <c r="K45" s="5">
        <f t="shared" si="19"/>
        <v>0.78438423995957507</v>
      </c>
      <c r="M45" s="16"/>
      <c r="N45" s="177">
        <v>17.72</v>
      </c>
      <c r="O45">
        <v>12.46</v>
      </c>
      <c r="P45">
        <v>10.91</v>
      </c>
      <c r="Q45">
        <v>12.38</v>
      </c>
      <c r="R45">
        <v>15.93</v>
      </c>
      <c r="S45" s="17">
        <v>17.75</v>
      </c>
      <c r="T45" s="17">
        <v>9.74</v>
      </c>
      <c r="U45" s="17">
        <v>18.79</v>
      </c>
      <c r="V45" s="17">
        <v>18.34</v>
      </c>
      <c r="X45" s="17">
        <v>19.8627</v>
      </c>
      <c r="Y45" s="17">
        <v>8.18</v>
      </c>
      <c r="Z45" s="17">
        <v>9.18</v>
      </c>
      <c r="AA45" s="17">
        <v>17.059999999999999</v>
      </c>
      <c r="AC45" s="90">
        <v>17.649999999999999</v>
      </c>
      <c r="AE45">
        <v>19.14</v>
      </c>
      <c r="AF45">
        <v>18.079999999999998</v>
      </c>
      <c r="AI45">
        <v>11.26</v>
      </c>
      <c r="AJ45">
        <v>19.93</v>
      </c>
      <c r="AL45">
        <v>12.23</v>
      </c>
      <c r="AM45">
        <v>18.89</v>
      </c>
      <c r="AO45">
        <v>14.68</v>
      </c>
      <c r="AP45">
        <v>18.09</v>
      </c>
      <c r="AQ45">
        <v>10.32</v>
      </c>
      <c r="AT45">
        <v>17.84</v>
      </c>
      <c r="AW45">
        <v>14.97</v>
      </c>
      <c r="AY45">
        <v>19.07</v>
      </c>
      <c r="BB45">
        <v>8.9499999999999993</v>
      </c>
      <c r="BD45">
        <v>13.59</v>
      </c>
      <c r="BG45">
        <v>10.220000000000001</v>
      </c>
      <c r="BI45">
        <v>11.62</v>
      </c>
      <c r="BK45">
        <v>10.35</v>
      </c>
      <c r="BN45" s="16"/>
    </row>
    <row r="46" spans="1:66">
      <c r="A46" s="319"/>
      <c r="B46" s="227"/>
      <c r="C46" s="7">
        <v>300</v>
      </c>
      <c r="D46">
        <f>+入力シート①!E$14</f>
        <v>16.7</v>
      </c>
      <c r="E46">
        <f t="shared" si="13"/>
        <v>19</v>
      </c>
      <c r="F46" s="5">
        <f t="shared" si="14"/>
        <v>12.520994736842102</v>
      </c>
      <c r="G46" s="5">
        <f t="shared" si="15"/>
        <v>4.1512215900160365</v>
      </c>
      <c r="H46" s="5">
        <f t="shared" si="16"/>
        <v>17.61</v>
      </c>
      <c r="I46" s="5">
        <f t="shared" si="17"/>
        <v>6.67</v>
      </c>
      <c r="J46" s="5">
        <f t="shared" si="18"/>
        <v>4.1790052631578973</v>
      </c>
      <c r="K46" s="5">
        <f t="shared" si="19"/>
        <v>1.0066928908851029</v>
      </c>
      <c r="M46" s="16"/>
      <c r="N46" s="177">
        <v>16.7</v>
      </c>
      <c r="O46">
        <v>9.41</v>
      </c>
      <c r="P46">
        <v>7.69</v>
      </c>
      <c r="Q46">
        <v>9.76</v>
      </c>
      <c r="R46">
        <v>11.03</v>
      </c>
      <c r="S46" s="17">
        <v>16.579999999999998</v>
      </c>
      <c r="T46" s="17">
        <v>7.35</v>
      </c>
      <c r="U46" s="17">
        <v>16.75</v>
      </c>
      <c r="V46" s="17">
        <v>16.54</v>
      </c>
      <c r="X46" s="17">
        <v>17.268899999999999</v>
      </c>
      <c r="Y46" s="17">
        <v>6.67</v>
      </c>
      <c r="Z46" s="17">
        <v>7.67</v>
      </c>
      <c r="AA46" s="17">
        <v>11.19</v>
      </c>
      <c r="AC46" s="90">
        <v>14.77</v>
      </c>
      <c r="AE46">
        <v>17.61</v>
      </c>
      <c r="AF46">
        <v>15.56</v>
      </c>
      <c r="AI46">
        <v>9.0500000000000007</v>
      </c>
      <c r="AJ46">
        <v>17.48</v>
      </c>
      <c r="AL46">
        <v>8.82</v>
      </c>
      <c r="BN46" s="16"/>
    </row>
    <row r="47" spans="1:66">
      <c r="A47" s="319"/>
      <c r="B47" s="227"/>
      <c r="C47" s="7">
        <v>400</v>
      </c>
      <c r="D47">
        <f>+入力シート①!E$15</f>
        <v>12.77</v>
      </c>
      <c r="E47">
        <f t="shared" si="13"/>
        <v>19</v>
      </c>
      <c r="F47" s="5">
        <f t="shared" si="14"/>
        <v>10.04921052631579</v>
      </c>
      <c r="G47" s="5">
        <f t="shared" si="15"/>
        <v>3.7779169242520032</v>
      </c>
      <c r="H47" s="5">
        <f t="shared" si="16"/>
        <v>15.71</v>
      </c>
      <c r="I47" s="5">
        <f t="shared" si="17"/>
        <v>5.38</v>
      </c>
      <c r="J47" s="5">
        <f t="shared" si="18"/>
        <v>2.72078947368421</v>
      </c>
      <c r="K47" s="5">
        <f t="shared" si="19"/>
        <v>0.72018245192697139</v>
      </c>
      <c r="M47" s="16"/>
      <c r="N47" s="177">
        <v>12.77</v>
      </c>
      <c r="O47">
        <v>7.11</v>
      </c>
      <c r="P47">
        <v>6.55</v>
      </c>
      <c r="Q47">
        <v>6.84</v>
      </c>
      <c r="R47">
        <v>8.1</v>
      </c>
      <c r="S47" s="17">
        <v>14.62</v>
      </c>
      <c r="T47" s="17">
        <v>5.38</v>
      </c>
      <c r="U47" s="17">
        <v>13.79</v>
      </c>
      <c r="V47" s="17">
        <v>14.23</v>
      </c>
      <c r="X47" s="17">
        <v>13.975</v>
      </c>
      <c r="Y47" s="17">
        <v>5.51</v>
      </c>
      <c r="Z47" s="17">
        <v>6.51</v>
      </c>
      <c r="AA47" s="17">
        <v>8.1999999999999993</v>
      </c>
      <c r="AC47" s="90">
        <v>11.6</v>
      </c>
      <c r="AE47">
        <v>15.71</v>
      </c>
      <c r="AF47">
        <v>12.68</v>
      </c>
      <c r="AI47">
        <v>5.98</v>
      </c>
      <c r="AJ47">
        <v>14.54</v>
      </c>
      <c r="AL47">
        <v>6.84</v>
      </c>
      <c r="BN47" s="16"/>
    </row>
    <row r="48" spans="1:66">
      <c r="A48" s="319"/>
      <c r="B48" s="227"/>
      <c r="C48" s="7">
        <v>500</v>
      </c>
      <c r="D48">
        <f>+入力シート①!E$16</f>
        <v>9.44</v>
      </c>
      <c r="E48">
        <f t="shared" si="13"/>
        <v>14</v>
      </c>
      <c r="F48" s="5">
        <f t="shared" si="14"/>
        <v>8.6337142857142855</v>
      </c>
      <c r="G48" s="5">
        <f t="shared" si="15"/>
        <v>2.7938133693676024</v>
      </c>
      <c r="H48" s="5">
        <f t="shared" si="16"/>
        <v>13.55</v>
      </c>
      <c r="I48" s="5">
        <f t="shared" si="17"/>
        <v>5.08</v>
      </c>
      <c r="J48" s="5">
        <f>+D48-F48</f>
        <v>0.80628571428571405</v>
      </c>
      <c r="K48" s="5">
        <f t="shared" si="19"/>
        <v>0.28859684155216925</v>
      </c>
      <c r="M48" s="16"/>
      <c r="N48" s="177">
        <v>9.44</v>
      </c>
      <c r="O48">
        <v>5.77</v>
      </c>
      <c r="P48">
        <v>5.6</v>
      </c>
      <c r="Q48">
        <v>5.61</v>
      </c>
      <c r="R48">
        <v>6.34</v>
      </c>
      <c r="S48" s="17">
        <v>11.95</v>
      </c>
      <c r="T48" s="17">
        <v>5.08</v>
      </c>
      <c r="U48" s="17">
        <v>11.3</v>
      </c>
      <c r="V48" s="17">
        <v>10.89</v>
      </c>
      <c r="X48" s="17">
        <v>9.6319999999999997</v>
      </c>
      <c r="AA48" s="17">
        <v>6.33</v>
      </c>
      <c r="AC48" s="90">
        <v>9.1999999999999993</v>
      </c>
      <c r="AE48">
        <v>13.55</v>
      </c>
      <c r="AF48">
        <v>10.18</v>
      </c>
      <c r="BN48" s="16"/>
    </row>
    <row r="49" spans="1:66">
      <c r="A49" s="319"/>
      <c r="B49" s="227"/>
      <c r="C49" s="7">
        <v>600</v>
      </c>
      <c r="D49">
        <f>+入力シート①!E$17</f>
        <v>7.1</v>
      </c>
      <c r="E49">
        <f t="shared" si="13"/>
        <v>4</v>
      </c>
      <c r="F49" s="5">
        <f t="shared" si="14"/>
        <v>6.5</v>
      </c>
      <c r="G49" s="5">
        <f t="shared" si="15"/>
        <v>2.1116975793580548</v>
      </c>
      <c r="H49" s="5">
        <f t="shared" si="16"/>
        <v>9.1300000000000008</v>
      </c>
      <c r="I49" s="5">
        <f t="shared" si="17"/>
        <v>4.22</v>
      </c>
      <c r="J49" s="5">
        <f t="shared" si="18"/>
        <v>0.59999999999999964</v>
      </c>
      <c r="K49" s="5">
        <f t="shared" si="19"/>
        <v>0.28413159434619256</v>
      </c>
      <c r="M49" s="16"/>
      <c r="N49" s="177">
        <v>7.1</v>
      </c>
      <c r="R49">
        <v>5.55</v>
      </c>
      <c r="S49" s="17">
        <v>9.1300000000000008</v>
      </c>
      <c r="T49" s="17">
        <v>4.22</v>
      </c>
      <c r="BN49" s="16"/>
    </row>
    <row r="50" spans="1:66">
      <c r="A50" s="319"/>
      <c r="B50" s="13"/>
      <c r="C50" s="13"/>
      <c r="D50" s="18"/>
      <c r="E50" s="18"/>
      <c r="F50" s="38"/>
      <c r="G50" s="38"/>
      <c r="H50" s="38"/>
      <c r="I50" s="38"/>
      <c r="J50" s="38"/>
      <c r="K50" s="38"/>
      <c r="L50" s="18"/>
      <c r="M50" s="16"/>
      <c r="N50" s="181"/>
      <c r="O50" s="18"/>
      <c r="P50" s="175"/>
      <c r="Q50" s="175"/>
      <c r="R50" s="175"/>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6"/>
    </row>
    <row r="51" spans="1:66">
      <c r="A51" s="319"/>
      <c r="B51" s="228" t="s">
        <v>25</v>
      </c>
      <c r="C51" s="11" t="s">
        <v>23</v>
      </c>
      <c r="D51">
        <f>+入力シート①!E$19</f>
        <v>147</v>
      </c>
      <c r="E51">
        <f>+COUNT($M51:$BN51)</f>
        <v>32</v>
      </c>
      <c r="F51" s="5">
        <f>+AVERAGE($M51:$BN51)</f>
        <v>145.5625</v>
      </c>
      <c r="G51" s="5">
        <f>+STDEV($M51:$BN51)</f>
        <v>94.093960417748249</v>
      </c>
      <c r="H51" s="5">
        <f>+MAX($M51:$BN51)</f>
        <v>357</v>
      </c>
      <c r="I51" s="5">
        <f>+MIN($M51:$BN51)</f>
        <v>0</v>
      </c>
      <c r="J51" s="5">
        <f>+D51-F51</f>
        <v>1.4375</v>
      </c>
      <c r="K51" s="5">
        <f>+J51/G51</f>
        <v>1.5277282342224113E-2</v>
      </c>
      <c r="M51" s="16"/>
      <c r="N51" s="177">
        <v>147</v>
      </c>
      <c r="O51">
        <v>357</v>
      </c>
      <c r="P51">
        <v>262</v>
      </c>
      <c r="Q51">
        <v>121</v>
      </c>
      <c r="R51">
        <v>106</v>
      </c>
      <c r="S51" s="17">
        <v>139</v>
      </c>
      <c r="T51" s="17">
        <v>104</v>
      </c>
      <c r="U51" s="17">
        <v>108</v>
      </c>
      <c r="V51" s="17">
        <v>198</v>
      </c>
      <c r="X51" s="17">
        <v>56</v>
      </c>
      <c r="Y51" s="17">
        <v>50</v>
      </c>
      <c r="Z51" s="17">
        <v>51</v>
      </c>
      <c r="AA51" s="17">
        <v>91</v>
      </c>
      <c r="AB51" s="90">
        <v>44</v>
      </c>
      <c r="AC51" s="90">
        <v>348</v>
      </c>
      <c r="AD51">
        <v>90</v>
      </c>
      <c r="AE51">
        <v>61</v>
      </c>
      <c r="AF51">
        <v>320</v>
      </c>
      <c r="AI51">
        <v>119</v>
      </c>
      <c r="AJ51">
        <v>84</v>
      </c>
      <c r="AL51">
        <v>45</v>
      </c>
      <c r="AM51">
        <v>171</v>
      </c>
      <c r="AO51">
        <v>133</v>
      </c>
      <c r="AP51">
        <v>98</v>
      </c>
      <c r="AQ51">
        <v>178</v>
      </c>
      <c r="AT51">
        <v>153</v>
      </c>
      <c r="AW51">
        <v>338</v>
      </c>
      <c r="AY51">
        <v>142</v>
      </c>
      <c r="BB51">
        <v>213</v>
      </c>
      <c r="BD51">
        <v>117</v>
      </c>
      <c r="BG51">
        <v>214</v>
      </c>
      <c r="BI51">
        <v>0</v>
      </c>
      <c r="BN51" s="16"/>
    </row>
    <row r="52" spans="1:66">
      <c r="A52" s="319"/>
      <c r="B52" s="229"/>
      <c r="C52" s="8" t="s">
        <v>24</v>
      </c>
      <c r="D52">
        <f>+入力シート①!E$20</f>
        <v>0.9</v>
      </c>
      <c r="E52">
        <f>+COUNT($M52:$BN52)</f>
        <v>32</v>
      </c>
      <c r="F52" s="5">
        <f>+AVERAGE($M52:$BN52)</f>
        <v>1.1459375000000005</v>
      </c>
      <c r="G52" s="5">
        <f>+STDEV($M52:$BN52)</f>
        <v>0.76858420058383703</v>
      </c>
      <c r="H52" s="5">
        <f>+MAX($M52:$BN52)</f>
        <v>3</v>
      </c>
      <c r="I52" s="5">
        <f>+MIN($M52:$BN52)</f>
        <v>0.28000000000000003</v>
      </c>
      <c r="J52" s="5">
        <f>+D52-F52</f>
        <v>-0.24593750000000048</v>
      </c>
      <c r="K52" s="5">
        <f>+J52/G52</f>
        <v>-0.31998771222877054</v>
      </c>
      <c r="M52" s="16"/>
      <c r="N52" s="177">
        <v>0.9</v>
      </c>
      <c r="O52">
        <v>1.7</v>
      </c>
      <c r="P52">
        <v>1.8</v>
      </c>
      <c r="Q52">
        <v>1.2</v>
      </c>
      <c r="R52">
        <v>2.9</v>
      </c>
      <c r="S52" s="17">
        <v>1.4</v>
      </c>
      <c r="T52" s="17">
        <v>0.6</v>
      </c>
      <c r="U52" s="17">
        <v>0.3</v>
      </c>
      <c r="V52" s="17">
        <v>0.4</v>
      </c>
      <c r="X52" s="17">
        <v>0.4</v>
      </c>
      <c r="Y52" s="17">
        <v>0.4</v>
      </c>
      <c r="Z52" s="17">
        <v>1.4</v>
      </c>
      <c r="AA52" s="17">
        <v>3</v>
      </c>
      <c r="AB52" s="90">
        <v>0.7</v>
      </c>
      <c r="AC52" s="90">
        <v>1.1000000000000001</v>
      </c>
      <c r="AD52">
        <v>0.8</v>
      </c>
      <c r="AE52">
        <v>0.6</v>
      </c>
      <c r="AF52">
        <v>2.2000000000000002</v>
      </c>
      <c r="AI52">
        <v>0.8</v>
      </c>
      <c r="AJ52">
        <v>1.1000000000000001</v>
      </c>
      <c r="AL52">
        <v>0.28000000000000003</v>
      </c>
      <c r="AM52">
        <v>0.96</v>
      </c>
      <c r="AO52">
        <v>2.33</v>
      </c>
      <c r="AP52">
        <v>0.35</v>
      </c>
      <c r="AQ52">
        <v>2.35</v>
      </c>
      <c r="AT52">
        <v>1.5</v>
      </c>
      <c r="AW52">
        <v>1.8</v>
      </c>
      <c r="AY52">
        <v>0.6</v>
      </c>
      <c r="BB52">
        <v>0.3</v>
      </c>
      <c r="BD52">
        <v>1.2</v>
      </c>
      <c r="BG52">
        <v>0.6</v>
      </c>
      <c r="BI52">
        <v>0.7</v>
      </c>
      <c r="BN52" s="16"/>
    </row>
    <row r="53" spans="1:66" ht="0.95" customHeight="1">
      <c r="M53" s="16"/>
      <c r="BN53" s="16"/>
    </row>
    <row r="54" spans="1:66" ht="0.95" customHeight="1">
      <c r="M54" s="16"/>
      <c r="BN54" s="16"/>
    </row>
    <row r="55" spans="1:66" ht="0.95" customHeight="1">
      <c r="M55" s="16"/>
      <c r="BN55" s="16"/>
    </row>
    <row r="56" spans="1:66" ht="0.95" customHeight="1">
      <c r="M56" s="16"/>
      <c r="BN56" s="16"/>
    </row>
    <row r="57" spans="1:66" ht="0.95" customHeight="1">
      <c r="M57" s="16"/>
      <c r="BN57" s="16"/>
    </row>
    <row r="58" spans="1:66" ht="0.95" customHeight="1">
      <c r="M58" s="16"/>
      <c r="BN58" s="16"/>
    </row>
    <row r="59" spans="1:66" ht="0.95" customHeight="1">
      <c r="M59" s="16"/>
      <c r="BN59" s="16"/>
    </row>
    <row r="60" spans="1:66" ht="0.95" customHeight="1">
      <c r="M60" s="16"/>
      <c r="BN60" s="16"/>
    </row>
    <row r="61" spans="1:66" ht="16.5" thickBot="1">
      <c r="D61" s="1" t="s">
        <v>26</v>
      </c>
      <c r="E61" s="1" t="s">
        <v>3</v>
      </c>
      <c r="F61" s="4" t="s">
        <v>4</v>
      </c>
      <c r="G61" s="4" t="s">
        <v>8</v>
      </c>
      <c r="H61" s="4" t="s">
        <v>5</v>
      </c>
      <c r="I61" s="4" t="s">
        <v>6</v>
      </c>
      <c r="J61" s="4" t="s">
        <v>7</v>
      </c>
      <c r="K61" s="5" t="s">
        <v>56</v>
      </c>
      <c r="M61" s="16"/>
      <c r="N61" s="178" t="s">
        <v>26</v>
      </c>
      <c r="O61" s="1" t="s">
        <v>26</v>
      </c>
      <c r="P61" s="1" t="s">
        <v>26</v>
      </c>
      <c r="Q61" s="1" t="s">
        <v>26</v>
      </c>
      <c r="R61" s="1" t="s">
        <v>26</v>
      </c>
      <c r="S61" s="17" t="s">
        <v>105</v>
      </c>
      <c r="T61" s="17" t="s">
        <v>105</v>
      </c>
      <c r="U61" s="17" t="s">
        <v>105</v>
      </c>
      <c r="X61" s="156"/>
      <c r="AA61" s="156"/>
      <c r="AB61" s="91"/>
      <c r="AC61" s="91"/>
      <c r="AD61" s="1"/>
      <c r="AE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6"/>
    </row>
    <row r="62" spans="1:66">
      <c r="A62" s="319">
        <v>33</v>
      </c>
      <c r="B62" s="230" t="s">
        <v>18</v>
      </c>
      <c r="C62" s="231"/>
      <c r="D62" s="92">
        <f>+入力シート①!F$2</f>
        <v>43775</v>
      </c>
      <c r="E62" s="19"/>
      <c r="F62" s="32"/>
      <c r="G62" s="32"/>
      <c r="H62" s="32"/>
      <c r="I62" s="32"/>
      <c r="J62" s="32"/>
      <c r="K62" s="33"/>
      <c r="M62" s="16"/>
      <c r="N62" s="92">
        <v>43775</v>
      </c>
      <c r="O62" s="92">
        <v>43409</v>
      </c>
      <c r="P62" s="92">
        <v>43041</v>
      </c>
      <c r="Q62" s="92">
        <v>42675</v>
      </c>
      <c r="R62" s="92">
        <v>42312</v>
      </c>
      <c r="S62" s="165">
        <v>41955</v>
      </c>
      <c r="T62" s="165">
        <v>41592</v>
      </c>
      <c r="U62" s="165">
        <v>41218</v>
      </c>
      <c r="V62" s="17">
        <v>2011</v>
      </c>
      <c r="W62" s="17">
        <v>2010</v>
      </c>
      <c r="X62" s="17">
        <f t="shared" ref="X62:BF62" si="20">+X$1</f>
        <v>2009</v>
      </c>
      <c r="Y62" s="17">
        <f t="shared" si="20"/>
        <v>2008</v>
      </c>
      <c r="Z62" s="17">
        <f t="shared" si="20"/>
        <v>2007</v>
      </c>
      <c r="AA62" s="17">
        <f t="shared" si="20"/>
        <v>2006</v>
      </c>
      <c r="AB62" s="90">
        <f t="shared" si="20"/>
        <v>2005</v>
      </c>
      <c r="AC62" s="90">
        <f t="shared" si="20"/>
        <v>2004</v>
      </c>
      <c r="AD62">
        <f t="shared" si="20"/>
        <v>2003</v>
      </c>
      <c r="AE62">
        <f t="shared" si="20"/>
        <v>2002</v>
      </c>
      <c r="AF62">
        <f t="shared" si="20"/>
        <v>2001</v>
      </c>
      <c r="AG62">
        <f t="shared" si="20"/>
        <v>2000</v>
      </c>
      <c r="AH62">
        <f t="shared" si="20"/>
        <v>1999</v>
      </c>
      <c r="AI62">
        <f t="shared" si="20"/>
        <v>1998</v>
      </c>
      <c r="AJ62">
        <f t="shared" si="20"/>
        <v>1997</v>
      </c>
      <c r="AK62">
        <f t="shared" si="20"/>
        <v>1996</v>
      </c>
      <c r="AL62">
        <f t="shared" si="20"/>
        <v>1995</v>
      </c>
      <c r="AM62">
        <f t="shared" si="20"/>
        <v>1994</v>
      </c>
      <c r="AN62">
        <f t="shared" si="20"/>
        <v>0</v>
      </c>
      <c r="AO62">
        <f t="shared" si="20"/>
        <v>1992</v>
      </c>
      <c r="AP62">
        <f t="shared" si="20"/>
        <v>1991</v>
      </c>
      <c r="AQ62">
        <f t="shared" si="20"/>
        <v>1990</v>
      </c>
      <c r="AR62">
        <f t="shared" si="20"/>
        <v>1990</v>
      </c>
      <c r="AS62">
        <f t="shared" si="20"/>
        <v>1990</v>
      </c>
      <c r="AT62">
        <f t="shared" si="20"/>
        <v>1989</v>
      </c>
      <c r="AU62">
        <f t="shared" si="20"/>
        <v>1989</v>
      </c>
      <c r="AV62">
        <f t="shared" si="20"/>
        <v>1988</v>
      </c>
      <c r="AW62">
        <f t="shared" si="20"/>
        <v>1987</v>
      </c>
      <c r="AX62">
        <f t="shared" si="20"/>
        <v>1987</v>
      </c>
      <c r="AY62">
        <f t="shared" si="20"/>
        <v>1986</v>
      </c>
      <c r="AZ62">
        <f t="shared" si="20"/>
        <v>1986</v>
      </c>
      <c r="BA62">
        <f t="shared" si="20"/>
        <v>1986</v>
      </c>
      <c r="BB62">
        <f t="shared" si="20"/>
        <v>1985</v>
      </c>
      <c r="BC62">
        <f t="shared" si="20"/>
        <v>1985</v>
      </c>
      <c r="BD62">
        <f t="shared" si="20"/>
        <v>1985</v>
      </c>
      <c r="BE62">
        <f t="shared" si="20"/>
        <v>1984</v>
      </c>
      <c r="BF62">
        <f t="shared" si="20"/>
        <v>1984</v>
      </c>
      <c r="BG62">
        <f t="shared" ref="BG62:BM62" si="21">+BG$1</f>
        <v>1984</v>
      </c>
      <c r="BH62">
        <f t="shared" si="21"/>
        <v>1983</v>
      </c>
      <c r="BI62">
        <f t="shared" si="21"/>
        <v>1983</v>
      </c>
      <c r="BJ62">
        <f t="shared" si="21"/>
        <v>1983</v>
      </c>
      <c r="BK62">
        <f t="shared" si="21"/>
        <v>1982</v>
      </c>
      <c r="BL62">
        <f t="shared" si="21"/>
        <v>1981</v>
      </c>
      <c r="BM62">
        <f t="shared" si="21"/>
        <v>1980</v>
      </c>
      <c r="BN62" s="16"/>
    </row>
    <row r="63" spans="1:66">
      <c r="A63" s="319"/>
      <c r="B63" s="230" t="s">
        <v>19</v>
      </c>
      <c r="C63" s="231"/>
      <c r="D63" s="93">
        <f>+入力シート①!F$2</f>
        <v>43775</v>
      </c>
      <c r="E63" s="20"/>
      <c r="F63" s="34"/>
      <c r="G63" s="34"/>
      <c r="H63" s="34"/>
      <c r="I63" s="34"/>
      <c r="J63" s="34"/>
      <c r="K63" s="35"/>
      <c r="M63" s="16"/>
      <c r="N63" s="93">
        <v>43775</v>
      </c>
      <c r="O63" s="93">
        <v>43409</v>
      </c>
      <c r="P63" s="93">
        <v>43041</v>
      </c>
      <c r="Q63" s="93">
        <v>42675</v>
      </c>
      <c r="R63" s="93">
        <v>42312</v>
      </c>
      <c r="S63" s="166">
        <v>41955</v>
      </c>
      <c r="T63" s="166">
        <v>41592</v>
      </c>
      <c r="U63" s="166">
        <v>41218</v>
      </c>
      <c r="V63" s="17">
        <v>11</v>
      </c>
      <c r="W63" s="17">
        <v>11</v>
      </c>
      <c r="X63" s="17">
        <f>+X$3</f>
        <v>11</v>
      </c>
      <c r="Y63" s="17">
        <f>+Y$3</f>
        <v>11</v>
      </c>
      <c r="Z63" s="17">
        <f>+Z$3</f>
        <v>11</v>
      </c>
      <c r="AA63" s="17">
        <f t="shared" ref="AA63:BM63" si="22">+AA$3</f>
        <v>11</v>
      </c>
      <c r="AB63" s="90">
        <f t="shared" si="22"/>
        <v>11</v>
      </c>
      <c r="AC63" s="90">
        <f t="shared" si="22"/>
        <v>11</v>
      </c>
      <c r="AD63">
        <f t="shared" si="22"/>
        <v>11</v>
      </c>
      <c r="AE63">
        <f t="shared" si="22"/>
        <v>11</v>
      </c>
      <c r="AF63">
        <f t="shared" si="22"/>
        <v>11</v>
      </c>
      <c r="AG63">
        <f t="shared" si="22"/>
        <v>11</v>
      </c>
      <c r="AH63">
        <f t="shared" si="22"/>
        <v>11</v>
      </c>
      <c r="AI63">
        <f t="shared" si="22"/>
        <v>11</v>
      </c>
      <c r="AJ63">
        <f t="shared" si="22"/>
        <v>11</v>
      </c>
      <c r="AK63">
        <f t="shared" si="22"/>
        <v>11</v>
      </c>
      <c r="AL63">
        <f t="shared" si="22"/>
        <v>11</v>
      </c>
      <c r="AM63">
        <f t="shared" si="22"/>
        <v>11</v>
      </c>
      <c r="AN63">
        <f t="shared" si="22"/>
        <v>11</v>
      </c>
      <c r="AO63">
        <f t="shared" si="22"/>
        <v>11</v>
      </c>
      <c r="AP63">
        <f t="shared" si="22"/>
        <v>11</v>
      </c>
      <c r="AQ63">
        <f t="shared" si="22"/>
        <v>11</v>
      </c>
      <c r="AR63">
        <f t="shared" si="22"/>
        <v>11</v>
      </c>
      <c r="AS63">
        <f t="shared" si="22"/>
        <v>11</v>
      </c>
      <c r="AT63">
        <f t="shared" si="22"/>
        <v>11</v>
      </c>
      <c r="AU63">
        <f t="shared" si="22"/>
        <v>11</v>
      </c>
      <c r="AV63">
        <f t="shared" si="22"/>
        <v>11</v>
      </c>
      <c r="AW63">
        <f t="shared" si="22"/>
        <v>11</v>
      </c>
      <c r="AX63">
        <f t="shared" si="22"/>
        <v>11</v>
      </c>
      <c r="AY63">
        <f t="shared" si="22"/>
        <v>11</v>
      </c>
      <c r="AZ63">
        <f t="shared" si="22"/>
        <v>11</v>
      </c>
      <c r="BA63">
        <f t="shared" si="22"/>
        <v>11</v>
      </c>
      <c r="BB63">
        <f t="shared" si="22"/>
        <v>11</v>
      </c>
      <c r="BC63">
        <f t="shared" si="22"/>
        <v>11</v>
      </c>
      <c r="BD63">
        <f t="shared" si="22"/>
        <v>11</v>
      </c>
      <c r="BE63">
        <f t="shared" si="22"/>
        <v>11</v>
      </c>
      <c r="BF63">
        <f t="shared" si="22"/>
        <v>11</v>
      </c>
      <c r="BG63">
        <f t="shared" si="22"/>
        <v>11</v>
      </c>
      <c r="BH63">
        <f t="shared" si="22"/>
        <v>11</v>
      </c>
      <c r="BI63">
        <f t="shared" si="22"/>
        <v>11</v>
      </c>
      <c r="BJ63">
        <f t="shared" si="22"/>
        <v>11</v>
      </c>
      <c r="BK63">
        <f t="shared" si="22"/>
        <v>11</v>
      </c>
      <c r="BL63">
        <f t="shared" si="22"/>
        <v>11</v>
      </c>
      <c r="BM63">
        <f t="shared" si="22"/>
        <v>11</v>
      </c>
      <c r="BN63" s="16"/>
    </row>
    <row r="64" spans="1:66">
      <c r="A64" s="319"/>
      <c r="B64" s="230" t="s">
        <v>20</v>
      </c>
      <c r="C64" s="231"/>
      <c r="D64" s="94">
        <f>+入力シート①!F$2</f>
        <v>43775</v>
      </c>
      <c r="E64" s="20"/>
      <c r="F64" s="34"/>
      <c r="G64" s="34"/>
      <c r="H64" s="34"/>
      <c r="I64" s="34"/>
      <c r="J64" s="34"/>
      <c r="K64" s="35"/>
      <c r="M64" s="16"/>
      <c r="N64" s="201">
        <v>43775</v>
      </c>
      <c r="O64" s="94">
        <v>43409</v>
      </c>
      <c r="P64" s="94">
        <v>43041</v>
      </c>
      <c r="Q64" s="94">
        <v>42675</v>
      </c>
      <c r="R64" s="94">
        <v>42312</v>
      </c>
      <c r="S64" s="163">
        <v>41955</v>
      </c>
      <c r="T64" s="163">
        <v>41592</v>
      </c>
      <c r="U64" s="163">
        <v>41218</v>
      </c>
      <c r="V64" s="17">
        <v>4</v>
      </c>
      <c r="X64" s="163">
        <v>40121</v>
      </c>
      <c r="Y64" s="17">
        <v>7</v>
      </c>
      <c r="Z64" s="17">
        <v>8</v>
      </c>
      <c r="AA64" s="17">
        <v>6</v>
      </c>
      <c r="AB64" s="90">
        <v>22</v>
      </c>
      <c r="AC64" s="90">
        <v>2</v>
      </c>
      <c r="AD64">
        <v>19</v>
      </c>
      <c r="AE64">
        <v>7</v>
      </c>
      <c r="AF64">
        <v>11</v>
      </c>
      <c r="AI64">
        <v>30</v>
      </c>
      <c r="AJ64">
        <v>10</v>
      </c>
      <c r="AL64">
        <v>16</v>
      </c>
      <c r="AM64">
        <v>21</v>
      </c>
      <c r="AO64">
        <v>4</v>
      </c>
      <c r="AP64">
        <v>22</v>
      </c>
      <c r="AQ64">
        <v>7</v>
      </c>
      <c r="AT64">
        <v>21</v>
      </c>
      <c r="AW64">
        <v>25</v>
      </c>
      <c r="AY64">
        <v>17</v>
      </c>
      <c r="BB64">
        <v>5</v>
      </c>
      <c r="BD64">
        <v>22</v>
      </c>
      <c r="BG64">
        <v>24</v>
      </c>
      <c r="BI64">
        <v>2</v>
      </c>
      <c r="BK64">
        <v>1</v>
      </c>
      <c r="BN64" s="16"/>
    </row>
    <row r="65" spans="1:66">
      <c r="A65" s="319"/>
      <c r="B65" s="230" t="s">
        <v>57</v>
      </c>
      <c r="C65" s="231"/>
      <c r="D65">
        <f>+入力シート①!F$3</f>
        <v>33</v>
      </c>
      <c r="E65" s="20"/>
      <c r="F65" s="34"/>
      <c r="G65" s="34"/>
      <c r="H65" s="34"/>
      <c r="I65" s="34"/>
      <c r="J65" s="34"/>
      <c r="K65" s="35"/>
      <c r="M65" s="16"/>
      <c r="N65" s="177">
        <v>33</v>
      </c>
      <c r="O65">
        <v>33</v>
      </c>
      <c r="P65">
        <v>33</v>
      </c>
      <c r="Q65">
        <v>33</v>
      </c>
      <c r="R65">
        <v>33</v>
      </c>
      <c r="S65" s="17">
        <v>33</v>
      </c>
      <c r="T65" s="17">
        <v>33</v>
      </c>
      <c r="U65" s="17">
        <v>33</v>
      </c>
      <c r="V65" s="17">
        <v>33</v>
      </c>
      <c r="W65" s="17">
        <v>33</v>
      </c>
      <c r="X65" s="17">
        <f>+$A$62</f>
        <v>33</v>
      </c>
      <c r="Y65" s="17">
        <f>+$A$62</f>
        <v>33</v>
      </c>
      <c r="Z65" s="17">
        <f>+$A$62</f>
        <v>33</v>
      </c>
      <c r="AA65" s="17">
        <f t="shared" ref="AA65:BM65" si="23">+$A$62</f>
        <v>33</v>
      </c>
      <c r="AB65" s="90">
        <f t="shared" si="23"/>
        <v>33</v>
      </c>
      <c r="AC65" s="90">
        <f t="shared" si="23"/>
        <v>33</v>
      </c>
      <c r="AD65">
        <f t="shared" si="23"/>
        <v>33</v>
      </c>
      <c r="AE65">
        <f t="shared" si="23"/>
        <v>33</v>
      </c>
      <c r="AF65">
        <f t="shared" si="23"/>
        <v>33</v>
      </c>
      <c r="AG65">
        <f t="shared" si="23"/>
        <v>33</v>
      </c>
      <c r="AH65">
        <f t="shared" si="23"/>
        <v>33</v>
      </c>
      <c r="AI65">
        <f t="shared" si="23"/>
        <v>33</v>
      </c>
      <c r="AJ65">
        <f t="shared" si="23"/>
        <v>33</v>
      </c>
      <c r="AK65">
        <f t="shared" si="23"/>
        <v>33</v>
      </c>
      <c r="AL65">
        <f t="shared" si="23"/>
        <v>33</v>
      </c>
      <c r="AM65">
        <f t="shared" si="23"/>
        <v>33</v>
      </c>
      <c r="AN65">
        <f t="shared" si="23"/>
        <v>33</v>
      </c>
      <c r="AO65">
        <f t="shared" si="23"/>
        <v>33</v>
      </c>
      <c r="AP65">
        <f t="shared" si="23"/>
        <v>33</v>
      </c>
      <c r="AQ65">
        <f t="shared" si="23"/>
        <v>33</v>
      </c>
      <c r="AR65">
        <f t="shared" si="23"/>
        <v>33</v>
      </c>
      <c r="AS65">
        <f t="shared" si="23"/>
        <v>33</v>
      </c>
      <c r="AT65">
        <f t="shared" si="23"/>
        <v>33</v>
      </c>
      <c r="AU65">
        <f t="shared" si="23"/>
        <v>33</v>
      </c>
      <c r="AV65">
        <f t="shared" si="23"/>
        <v>33</v>
      </c>
      <c r="AW65">
        <f t="shared" si="23"/>
        <v>33</v>
      </c>
      <c r="AX65">
        <f t="shared" si="23"/>
        <v>33</v>
      </c>
      <c r="AY65">
        <f t="shared" si="23"/>
        <v>33</v>
      </c>
      <c r="AZ65">
        <f t="shared" si="23"/>
        <v>33</v>
      </c>
      <c r="BA65">
        <f t="shared" si="23"/>
        <v>33</v>
      </c>
      <c r="BB65">
        <f t="shared" si="23"/>
        <v>33</v>
      </c>
      <c r="BC65">
        <f t="shared" si="23"/>
        <v>33</v>
      </c>
      <c r="BD65">
        <f t="shared" si="23"/>
        <v>33</v>
      </c>
      <c r="BE65">
        <f t="shared" si="23"/>
        <v>33</v>
      </c>
      <c r="BF65">
        <f t="shared" si="23"/>
        <v>33</v>
      </c>
      <c r="BG65">
        <f t="shared" si="23"/>
        <v>33</v>
      </c>
      <c r="BH65">
        <f t="shared" si="23"/>
        <v>33</v>
      </c>
      <c r="BI65">
        <f t="shared" si="23"/>
        <v>33</v>
      </c>
      <c r="BJ65">
        <f t="shared" si="23"/>
        <v>33</v>
      </c>
      <c r="BK65">
        <f t="shared" si="23"/>
        <v>33</v>
      </c>
      <c r="BL65">
        <f t="shared" si="23"/>
        <v>33</v>
      </c>
      <c r="BM65">
        <f t="shared" si="23"/>
        <v>33</v>
      </c>
      <c r="BN65" s="16"/>
    </row>
    <row r="66" spans="1:66" ht="16.5" thickBot="1">
      <c r="A66" s="319"/>
      <c r="B66" s="230" t="s">
        <v>21</v>
      </c>
      <c r="C66" s="231"/>
      <c r="D66" s="99">
        <f>+入力シート①!F$4</f>
        <v>0.36458333333333331</v>
      </c>
      <c r="E66" s="21"/>
      <c r="F66" s="36"/>
      <c r="G66" s="36"/>
      <c r="H66" s="36"/>
      <c r="I66" s="36"/>
      <c r="J66" s="36"/>
      <c r="K66" s="37"/>
      <c r="M66" s="16"/>
      <c r="N66" s="202">
        <v>0.36458333333333331</v>
      </c>
      <c r="O66" s="99">
        <v>0.4548611111111111</v>
      </c>
      <c r="P66" s="99">
        <v>0.35416666666666669</v>
      </c>
      <c r="Q66" s="99">
        <v>0.34027777777777773</v>
      </c>
      <c r="R66" s="99">
        <v>0.38194444444444442</v>
      </c>
      <c r="S66" s="164">
        <v>0.4513888888888889</v>
      </c>
      <c r="T66" s="164">
        <v>0.28819444444444448</v>
      </c>
      <c r="U66" s="164">
        <v>0.3576388888888889</v>
      </c>
      <c r="V66" s="157">
        <v>0.39930555555555558</v>
      </c>
      <c r="W66" s="157">
        <v>0.36805555555555558</v>
      </c>
      <c r="X66" s="164">
        <v>0.34375</v>
      </c>
      <c r="Y66" s="157">
        <v>0.3125</v>
      </c>
      <c r="Z66" s="157">
        <v>0.35416666666666669</v>
      </c>
      <c r="AA66" s="157"/>
      <c r="BN66" s="16"/>
    </row>
    <row r="67" spans="1:66">
      <c r="A67" s="319"/>
      <c r="B67" s="227" t="s">
        <v>22</v>
      </c>
      <c r="C67" s="7">
        <v>0</v>
      </c>
      <c r="D67">
        <f>+入力シート①!F$5</f>
        <v>25.44</v>
      </c>
      <c r="E67">
        <f t="shared" ref="E67:E79" si="24">+COUNT($M67:$BN67)</f>
        <v>34</v>
      </c>
      <c r="F67" s="5">
        <f t="shared" ref="F67:F79" si="25">+AVERAGE($M67:$BN67)</f>
        <v>23.460000000000008</v>
      </c>
      <c r="G67" s="5">
        <f t="shared" ref="G67:G79" si="26">+STDEV($M67:$BN67)</f>
        <v>1.5807612282081254</v>
      </c>
      <c r="H67" s="5">
        <f t="shared" ref="H67:H79" si="27">+MAX($M67:$BN67)</f>
        <v>25.48</v>
      </c>
      <c r="I67" s="5">
        <f t="shared" ref="I67:I79" si="28">+MIN($M67:$BN67)</f>
        <v>18.100000000000001</v>
      </c>
      <c r="J67" s="5">
        <f>+D67-F67</f>
        <v>1.9799999999999933</v>
      </c>
      <c r="K67" s="5">
        <f>+J67/G67</f>
        <v>1.2525610855501723</v>
      </c>
      <c r="M67" s="16"/>
      <c r="N67" s="177">
        <v>25.44</v>
      </c>
      <c r="O67">
        <v>24.51</v>
      </c>
      <c r="P67">
        <v>22.59</v>
      </c>
      <c r="Q67">
        <v>22.96</v>
      </c>
      <c r="R67">
        <v>25.48</v>
      </c>
      <c r="S67" s="17">
        <v>23.31</v>
      </c>
      <c r="T67" s="17">
        <v>22.49</v>
      </c>
      <c r="U67" s="17">
        <v>24.17</v>
      </c>
      <c r="V67" s="17">
        <v>24</v>
      </c>
      <c r="W67" s="17">
        <v>24.69</v>
      </c>
      <c r="X67" s="17">
        <v>23.9</v>
      </c>
      <c r="Y67" s="17">
        <v>24.1</v>
      </c>
      <c r="Z67" s="17">
        <v>25.1</v>
      </c>
      <c r="AA67" s="17">
        <v>25</v>
      </c>
      <c r="AB67" s="90">
        <v>24.3</v>
      </c>
      <c r="AC67" s="90">
        <v>25.1</v>
      </c>
      <c r="AD67">
        <v>24.6</v>
      </c>
      <c r="AE67">
        <v>23.6</v>
      </c>
      <c r="AF67">
        <v>24.5</v>
      </c>
      <c r="AI67">
        <v>19.399999999999999</v>
      </c>
      <c r="AJ67">
        <v>24.1</v>
      </c>
      <c r="AL67">
        <v>22.7</v>
      </c>
      <c r="AM67">
        <v>22.9</v>
      </c>
      <c r="AO67">
        <v>23.2</v>
      </c>
      <c r="AP67">
        <v>23.8</v>
      </c>
      <c r="AQ67">
        <v>22.6</v>
      </c>
      <c r="AT67">
        <v>23.6</v>
      </c>
      <c r="AW67">
        <v>23.1</v>
      </c>
      <c r="AY67">
        <v>23.6</v>
      </c>
      <c r="BB67">
        <v>21</v>
      </c>
      <c r="BD67">
        <v>22.7</v>
      </c>
      <c r="BG67">
        <v>18.100000000000001</v>
      </c>
      <c r="BI67">
        <v>24.8</v>
      </c>
      <c r="BK67">
        <v>22.2</v>
      </c>
      <c r="BN67" s="16"/>
    </row>
    <row r="68" spans="1:66">
      <c r="A68" s="319"/>
      <c r="B68" s="227"/>
      <c r="C68" s="7">
        <v>10</v>
      </c>
      <c r="D68">
        <f>+入力シート①!F$6</f>
        <v>25.43</v>
      </c>
      <c r="E68">
        <f t="shared" si="24"/>
        <v>33</v>
      </c>
      <c r="F68" s="5">
        <f t="shared" si="25"/>
        <v>23.313645454545444</v>
      </c>
      <c r="G68" s="5">
        <f t="shared" si="26"/>
        <v>1.7006124792061881</v>
      </c>
      <c r="H68" s="5">
        <f t="shared" si="27"/>
        <v>25.48</v>
      </c>
      <c r="I68" s="5">
        <f t="shared" si="28"/>
        <v>18.309999999999999</v>
      </c>
      <c r="J68" s="5">
        <f t="shared" ref="J68:J79" si="29">+D68-F68</f>
        <v>2.1163545454545556</v>
      </c>
      <c r="K68" s="5">
        <f t="shared" ref="K68:K79" si="30">+J68/G68</f>
        <v>1.2444660799163532</v>
      </c>
      <c r="M68" s="16"/>
      <c r="N68" s="177">
        <v>25.43</v>
      </c>
      <c r="O68">
        <v>24.48</v>
      </c>
      <c r="P68">
        <v>22.56</v>
      </c>
      <c r="Q68">
        <v>22.88</v>
      </c>
      <c r="R68">
        <v>25.48</v>
      </c>
      <c r="S68" s="17">
        <v>23.3</v>
      </c>
      <c r="T68" s="17">
        <v>22.51</v>
      </c>
      <c r="U68" s="17">
        <v>24.13</v>
      </c>
      <c r="V68" s="17">
        <v>24.183</v>
      </c>
      <c r="W68" s="17">
        <v>24.68</v>
      </c>
      <c r="X68" s="17">
        <v>23.927299999999999</v>
      </c>
      <c r="Y68" s="17">
        <v>24.15</v>
      </c>
      <c r="Z68" s="17">
        <v>25.15</v>
      </c>
      <c r="AA68" s="17">
        <v>25.09</v>
      </c>
      <c r="AC68" s="90">
        <v>25.14</v>
      </c>
      <c r="AD68">
        <v>24.58</v>
      </c>
      <c r="AE68">
        <v>23.59</v>
      </c>
      <c r="AF68">
        <v>24.59</v>
      </c>
      <c r="AI68">
        <v>19.170000000000002</v>
      </c>
      <c r="AJ68">
        <v>24.21</v>
      </c>
      <c r="AL68">
        <v>22.53</v>
      </c>
      <c r="AM68">
        <v>22.73</v>
      </c>
      <c r="AO68">
        <v>22.9</v>
      </c>
      <c r="AP68">
        <v>23.04</v>
      </c>
      <c r="AQ68">
        <v>20.64</v>
      </c>
      <c r="AT68">
        <v>22.59</v>
      </c>
      <c r="AW68">
        <v>23.24</v>
      </c>
      <c r="AY68">
        <v>23.39</v>
      </c>
      <c r="BB68">
        <v>20.55</v>
      </c>
      <c r="BD68">
        <v>22.38</v>
      </c>
      <c r="BG68">
        <v>18.309999999999999</v>
      </c>
      <c r="BI68">
        <v>24.9</v>
      </c>
      <c r="BK68">
        <v>22.92</v>
      </c>
      <c r="BN68" s="16"/>
    </row>
    <row r="69" spans="1:66">
      <c r="A69" s="319"/>
      <c r="B69" s="227"/>
      <c r="C69" s="7">
        <v>20</v>
      </c>
      <c r="D69">
        <f>+入力シート①!F$7</f>
        <v>25.42</v>
      </c>
      <c r="E69">
        <f t="shared" si="24"/>
        <v>33</v>
      </c>
      <c r="F69" s="5">
        <f t="shared" si="25"/>
        <v>23.280703030303023</v>
      </c>
      <c r="G69" s="5">
        <f t="shared" si="26"/>
        <v>1.7290639103075489</v>
      </c>
      <c r="H69" s="5">
        <f t="shared" si="27"/>
        <v>25.48</v>
      </c>
      <c r="I69" s="5">
        <f t="shared" si="28"/>
        <v>18.23</v>
      </c>
      <c r="J69" s="5">
        <f t="shared" si="29"/>
        <v>2.1392969696969786</v>
      </c>
      <c r="K69" s="5">
        <f t="shared" si="30"/>
        <v>1.2372573141709153</v>
      </c>
      <c r="M69" s="16"/>
      <c r="N69" s="177">
        <v>25.42</v>
      </c>
      <c r="O69">
        <v>24.46</v>
      </c>
      <c r="P69">
        <v>22.44</v>
      </c>
      <c r="Q69">
        <v>22.76</v>
      </c>
      <c r="R69">
        <v>25.48</v>
      </c>
      <c r="S69" s="17">
        <v>23.31</v>
      </c>
      <c r="T69" s="17">
        <v>22.47</v>
      </c>
      <c r="U69" s="17">
        <v>24.18</v>
      </c>
      <c r="V69" s="17">
        <v>24.185300000000002</v>
      </c>
      <c r="W69" s="17">
        <v>24.69</v>
      </c>
      <c r="X69" s="17">
        <v>23.937899999999999</v>
      </c>
      <c r="Y69" s="17">
        <v>24.17</v>
      </c>
      <c r="Z69" s="17">
        <v>25.17</v>
      </c>
      <c r="AA69" s="17">
        <v>25.09</v>
      </c>
      <c r="AC69" s="90">
        <v>25.14</v>
      </c>
      <c r="AD69">
        <v>24.58</v>
      </c>
      <c r="AE69">
        <v>23.59</v>
      </c>
      <c r="AF69">
        <v>24.59</v>
      </c>
      <c r="AI69">
        <v>19.059999999999999</v>
      </c>
      <c r="AJ69">
        <v>24.21</v>
      </c>
      <c r="AL69">
        <v>22.53</v>
      </c>
      <c r="AM69">
        <v>22.74</v>
      </c>
      <c r="AO69">
        <v>22.51</v>
      </c>
      <c r="AP69">
        <v>23.05</v>
      </c>
      <c r="AQ69">
        <v>20.64</v>
      </c>
      <c r="AT69">
        <v>22.59</v>
      </c>
      <c r="AW69">
        <v>23.04</v>
      </c>
      <c r="AY69">
        <v>23.38</v>
      </c>
      <c r="BB69">
        <v>20.51</v>
      </c>
      <c r="BD69">
        <v>22.31</v>
      </c>
      <c r="BG69">
        <v>18.23</v>
      </c>
      <c r="BI69">
        <v>24.9</v>
      </c>
      <c r="BK69">
        <v>22.9</v>
      </c>
      <c r="BN69" s="16"/>
    </row>
    <row r="70" spans="1:66">
      <c r="A70" s="319"/>
      <c r="B70" s="227"/>
      <c r="C70" s="7">
        <v>30</v>
      </c>
      <c r="D70">
        <f>+入力シート①!F$8</f>
        <v>25.36</v>
      </c>
      <c r="E70">
        <f t="shared" si="24"/>
        <v>33</v>
      </c>
      <c r="F70" s="5">
        <f t="shared" si="25"/>
        <v>23.233293939393935</v>
      </c>
      <c r="G70" s="5">
        <f t="shared" si="26"/>
        <v>1.7549831907919005</v>
      </c>
      <c r="H70" s="5">
        <f t="shared" si="27"/>
        <v>25.49</v>
      </c>
      <c r="I70" s="5">
        <f t="shared" si="28"/>
        <v>18.170000000000002</v>
      </c>
      <c r="J70" s="5">
        <f t="shared" si="29"/>
        <v>2.1267060606060646</v>
      </c>
      <c r="K70" s="5">
        <f t="shared" si="30"/>
        <v>1.2118099317215862</v>
      </c>
      <c r="M70" s="16"/>
      <c r="N70" s="177">
        <v>25.36</v>
      </c>
      <c r="O70">
        <v>24.42</v>
      </c>
      <c r="P70">
        <v>22.36</v>
      </c>
      <c r="Q70">
        <v>22.58</v>
      </c>
      <c r="R70">
        <v>25.49</v>
      </c>
      <c r="S70" s="17">
        <v>23.31</v>
      </c>
      <c r="T70" s="17">
        <v>22.49</v>
      </c>
      <c r="U70" s="17">
        <v>24.16</v>
      </c>
      <c r="V70" s="17">
        <v>24.183299999999999</v>
      </c>
      <c r="W70" s="17">
        <v>24.71</v>
      </c>
      <c r="X70" s="17">
        <v>23.935400000000001</v>
      </c>
      <c r="Y70" s="17">
        <v>24.15</v>
      </c>
      <c r="Z70" s="17">
        <v>25.15</v>
      </c>
      <c r="AA70" s="17">
        <v>25.09</v>
      </c>
      <c r="AC70" s="90">
        <v>25.14</v>
      </c>
      <c r="AD70">
        <v>24.58</v>
      </c>
      <c r="AE70">
        <v>23.59</v>
      </c>
      <c r="AF70">
        <v>24.6</v>
      </c>
      <c r="AI70">
        <v>18.96</v>
      </c>
      <c r="AJ70">
        <v>24.22</v>
      </c>
      <c r="AL70">
        <v>22.54</v>
      </c>
      <c r="AM70">
        <v>22.72</v>
      </c>
      <c r="AO70">
        <v>22.4</v>
      </c>
      <c r="AP70">
        <v>23.05</v>
      </c>
      <c r="AQ70">
        <v>20.64</v>
      </c>
      <c r="AT70">
        <v>22.59</v>
      </c>
      <c r="AW70">
        <v>22.71</v>
      </c>
      <c r="AY70">
        <v>23.39</v>
      </c>
      <c r="BB70">
        <v>20.5</v>
      </c>
      <c r="BD70">
        <v>21.93</v>
      </c>
      <c r="BG70">
        <v>18.170000000000002</v>
      </c>
      <c r="BI70">
        <v>24.88</v>
      </c>
      <c r="BK70">
        <v>22.7</v>
      </c>
      <c r="BN70" s="16"/>
    </row>
    <row r="71" spans="1:66">
      <c r="A71" s="319"/>
      <c r="B71" s="227"/>
      <c r="C71" s="7">
        <v>50</v>
      </c>
      <c r="D71">
        <f>+入力シート①!F$9</f>
        <v>25.4</v>
      </c>
      <c r="E71">
        <f t="shared" si="24"/>
        <v>33</v>
      </c>
      <c r="F71" s="5">
        <f t="shared" si="25"/>
        <v>23.019796969696969</v>
      </c>
      <c r="G71" s="5">
        <f t="shared" si="26"/>
        <v>1.9188684371402407</v>
      </c>
      <c r="H71" s="5">
        <f t="shared" si="27"/>
        <v>25.47</v>
      </c>
      <c r="I71" s="5">
        <f t="shared" si="28"/>
        <v>17.510000000000002</v>
      </c>
      <c r="J71" s="5">
        <f t="shared" si="29"/>
        <v>2.3802030303030293</v>
      </c>
      <c r="K71" s="5">
        <f t="shared" si="30"/>
        <v>1.2404201269005874</v>
      </c>
      <c r="M71" s="16"/>
      <c r="N71" s="177">
        <v>25.4</v>
      </c>
      <c r="O71">
        <v>24.37</v>
      </c>
      <c r="P71">
        <v>22.23</v>
      </c>
      <c r="Q71">
        <v>21.73</v>
      </c>
      <c r="R71">
        <v>25.47</v>
      </c>
      <c r="S71" s="17">
        <v>23.3</v>
      </c>
      <c r="T71" s="17">
        <v>22.5</v>
      </c>
      <c r="U71" s="17">
        <v>24.16</v>
      </c>
      <c r="V71" s="17">
        <v>24.197500000000002</v>
      </c>
      <c r="W71" s="17">
        <v>24.71</v>
      </c>
      <c r="X71" s="17">
        <v>23.9358</v>
      </c>
      <c r="Y71" s="17">
        <v>24.16</v>
      </c>
      <c r="Z71" s="17">
        <v>25.16</v>
      </c>
      <c r="AA71" s="17">
        <v>25.1</v>
      </c>
      <c r="AC71" s="90">
        <v>25.13</v>
      </c>
      <c r="AD71">
        <v>24.58</v>
      </c>
      <c r="AE71">
        <v>23.57</v>
      </c>
      <c r="AF71">
        <v>24.6</v>
      </c>
      <c r="AI71">
        <v>18.739999999999998</v>
      </c>
      <c r="AJ71">
        <v>24.22</v>
      </c>
      <c r="AL71">
        <v>22.53</v>
      </c>
      <c r="AM71">
        <v>22.72</v>
      </c>
      <c r="AO71">
        <v>22.05</v>
      </c>
      <c r="AP71">
        <v>23.06</v>
      </c>
      <c r="AQ71">
        <v>20.16</v>
      </c>
      <c r="AT71">
        <v>22.59</v>
      </c>
      <c r="AW71">
        <v>21.22</v>
      </c>
      <c r="AY71">
        <v>23.39</v>
      </c>
      <c r="BB71">
        <v>19.79</v>
      </c>
      <c r="BD71">
        <v>21.74</v>
      </c>
      <c r="BG71">
        <v>17.510000000000002</v>
      </c>
      <c r="BI71">
        <v>23.08</v>
      </c>
      <c r="BK71">
        <v>22.55</v>
      </c>
      <c r="BN71" s="16"/>
    </row>
    <row r="72" spans="1:66">
      <c r="A72" s="319"/>
      <c r="B72" s="227"/>
      <c r="C72" s="7">
        <v>75</v>
      </c>
      <c r="D72">
        <f>+入力シート①!F$10</f>
        <v>21.96</v>
      </c>
      <c r="E72">
        <f t="shared" si="24"/>
        <v>33</v>
      </c>
      <c r="F72" s="5">
        <f t="shared" si="25"/>
        <v>22.118675757575762</v>
      </c>
      <c r="G72" s="5">
        <f t="shared" si="26"/>
        <v>2.4784389720434814</v>
      </c>
      <c r="H72" s="5">
        <f t="shared" si="27"/>
        <v>25.49</v>
      </c>
      <c r="I72" s="5">
        <f t="shared" si="28"/>
        <v>15.69</v>
      </c>
      <c r="J72" s="5">
        <f t="shared" si="29"/>
        <v>-0.15867575757576091</v>
      </c>
      <c r="K72" s="5">
        <f t="shared" si="30"/>
        <v>-6.4022459042004251E-2</v>
      </c>
      <c r="M72" s="16"/>
      <c r="N72" s="177">
        <v>21.96</v>
      </c>
      <c r="O72">
        <v>24.01</v>
      </c>
      <c r="P72">
        <v>18.420000000000002</v>
      </c>
      <c r="Q72">
        <v>19.13</v>
      </c>
      <c r="R72">
        <v>25.49</v>
      </c>
      <c r="S72" s="17">
        <v>20.8</v>
      </c>
      <c r="T72" s="17">
        <v>21.39</v>
      </c>
      <c r="U72" s="17">
        <v>24.16</v>
      </c>
      <c r="V72" s="17">
        <v>23.294499999999999</v>
      </c>
      <c r="W72" s="17">
        <v>24.68</v>
      </c>
      <c r="X72" s="17">
        <v>23.931799999999999</v>
      </c>
      <c r="Y72" s="17">
        <v>23.67</v>
      </c>
      <c r="Z72" s="17">
        <v>24.67</v>
      </c>
      <c r="AA72" s="17">
        <v>24.46</v>
      </c>
      <c r="AC72" s="90">
        <v>24.04</v>
      </c>
      <c r="AD72">
        <v>24.24</v>
      </c>
      <c r="AE72">
        <v>23.48</v>
      </c>
      <c r="AF72">
        <v>24.61</v>
      </c>
      <c r="AI72">
        <v>18.04</v>
      </c>
      <c r="AJ72">
        <v>24.23</v>
      </c>
      <c r="AL72">
        <v>21.94</v>
      </c>
      <c r="AM72">
        <v>22.7</v>
      </c>
      <c r="AO72">
        <v>21.9</v>
      </c>
      <c r="AP72">
        <v>23.06</v>
      </c>
      <c r="AQ72">
        <v>18.03</v>
      </c>
      <c r="AT72">
        <v>21.87</v>
      </c>
      <c r="AW72">
        <v>20.91</v>
      </c>
      <c r="AY72">
        <v>23.39</v>
      </c>
      <c r="BB72">
        <v>17.03</v>
      </c>
      <c r="BD72">
        <v>21.54</v>
      </c>
      <c r="BG72">
        <v>15.69</v>
      </c>
      <c r="BI72">
        <v>21.94</v>
      </c>
      <c r="BK72">
        <v>21.21</v>
      </c>
      <c r="BN72" s="16"/>
    </row>
    <row r="73" spans="1:66">
      <c r="A73" s="319"/>
      <c r="B73" s="227"/>
      <c r="C73" s="7">
        <v>100</v>
      </c>
      <c r="D73">
        <f>+入力シート①!F$11</f>
        <v>20.7</v>
      </c>
      <c r="E73">
        <f t="shared" si="24"/>
        <v>33</v>
      </c>
      <c r="F73" s="5">
        <f t="shared" si="25"/>
        <v>20.473587878787882</v>
      </c>
      <c r="G73" s="5">
        <f t="shared" si="26"/>
        <v>2.8973623333082488</v>
      </c>
      <c r="H73" s="5">
        <f t="shared" si="27"/>
        <v>24.57</v>
      </c>
      <c r="I73" s="5">
        <f t="shared" si="28"/>
        <v>13.49</v>
      </c>
      <c r="J73" s="5">
        <f t="shared" si="29"/>
        <v>0.22641212121211751</v>
      </c>
      <c r="K73" s="5">
        <f t="shared" si="30"/>
        <v>7.8144220558564723E-2</v>
      </c>
      <c r="M73" s="16"/>
      <c r="N73" s="177">
        <v>20.7</v>
      </c>
      <c r="O73">
        <v>21.17</v>
      </c>
      <c r="P73">
        <v>16.75</v>
      </c>
      <c r="Q73">
        <v>17.52</v>
      </c>
      <c r="R73">
        <v>24.57</v>
      </c>
      <c r="S73" s="17">
        <v>19.190000000000001</v>
      </c>
      <c r="T73" s="17">
        <v>18.48</v>
      </c>
      <c r="U73" s="17">
        <v>22.32</v>
      </c>
      <c r="V73" s="17">
        <v>21.807300000000001</v>
      </c>
      <c r="W73" s="17">
        <v>22.5</v>
      </c>
      <c r="X73" s="17">
        <v>23.891100000000002</v>
      </c>
      <c r="Y73" s="17">
        <v>19.71</v>
      </c>
      <c r="Z73" s="17">
        <v>20.71</v>
      </c>
      <c r="AA73" s="17">
        <v>24.13</v>
      </c>
      <c r="AC73" s="90">
        <v>22.04</v>
      </c>
      <c r="AD73">
        <v>23.29</v>
      </c>
      <c r="AE73">
        <v>21.8</v>
      </c>
      <c r="AF73">
        <v>22.72</v>
      </c>
      <c r="AI73">
        <v>16.14</v>
      </c>
      <c r="AJ73">
        <v>24.22</v>
      </c>
      <c r="AL73">
        <v>20.14</v>
      </c>
      <c r="AM73">
        <v>21.87</v>
      </c>
      <c r="AO73">
        <v>21.28</v>
      </c>
      <c r="AP73">
        <v>23.05</v>
      </c>
      <c r="AQ73">
        <v>14.42</v>
      </c>
      <c r="AT73">
        <v>19.850000000000001</v>
      </c>
      <c r="AW73">
        <v>20.79</v>
      </c>
      <c r="AY73">
        <v>23.38</v>
      </c>
      <c r="BB73">
        <v>15.23</v>
      </c>
      <c r="BD73">
        <v>19.28</v>
      </c>
      <c r="BG73">
        <v>13.49</v>
      </c>
      <c r="BI73">
        <v>21</v>
      </c>
      <c r="BK73">
        <v>18.190000000000001</v>
      </c>
      <c r="BN73" s="16"/>
    </row>
    <row r="74" spans="1:66">
      <c r="A74" s="319"/>
      <c r="B74" s="227"/>
      <c r="C74" s="7">
        <v>150</v>
      </c>
      <c r="D74">
        <f>+入力シート①!F$12</f>
        <v>18.649999999999999</v>
      </c>
      <c r="E74">
        <f t="shared" si="24"/>
        <v>33</v>
      </c>
      <c r="F74" s="5">
        <f t="shared" si="25"/>
        <v>17.46909696969697</v>
      </c>
      <c r="G74" s="5">
        <f t="shared" si="26"/>
        <v>3.1364329718930946</v>
      </c>
      <c r="H74" s="5">
        <f t="shared" si="27"/>
        <v>21.56</v>
      </c>
      <c r="I74" s="5">
        <f t="shared" si="28"/>
        <v>10.95</v>
      </c>
      <c r="J74" s="5">
        <f t="shared" si="29"/>
        <v>1.1809030303030283</v>
      </c>
      <c r="K74" s="5">
        <f t="shared" si="30"/>
        <v>0.37651148323130162</v>
      </c>
      <c r="M74" s="16"/>
      <c r="N74" s="177">
        <v>18.649999999999999</v>
      </c>
      <c r="O74">
        <v>18.37</v>
      </c>
      <c r="P74">
        <v>14.96</v>
      </c>
      <c r="Q74">
        <v>14.29</v>
      </c>
      <c r="R74">
        <v>19.91</v>
      </c>
      <c r="S74" s="17">
        <v>18.39</v>
      </c>
      <c r="T74" s="17">
        <v>13.22</v>
      </c>
      <c r="U74" s="17">
        <v>20.07</v>
      </c>
      <c r="V74" s="17">
        <v>19.535299999999999</v>
      </c>
      <c r="W74" s="17">
        <v>19.96</v>
      </c>
      <c r="X74" s="17">
        <v>20.8949</v>
      </c>
      <c r="Y74" s="17">
        <v>16.420000000000002</v>
      </c>
      <c r="Z74" s="17">
        <v>17.420000000000002</v>
      </c>
      <c r="AA74" s="17">
        <v>20.54</v>
      </c>
      <c r="AC74" s="90">
        <v>19.09</v>
      </c>
      <c r="AD74">
        <v>20.5</v>
      </c>
      <c r="AE74">
        <v>20.100000000000001</v>
      </c>
      <c r="AF74">
        <v>20.13</v>
      </c>
      <c r="AI74">
        <v>12.2</v>
      </c>
      <c r="AJ74">
        <v>21.56</v>
      </c>
      <c r="AL74">
        <v>16.989999999999998</v>
      </c>
      <c r="AM74">
        <v>19.59</v>
      </c>
      <c r="AO74">
        <v>16.37</v>
      </c>
      <c r="AP74">
        <v>19.899999999999999</v>
      </c>
      <c r="AQ74">
        <v>11.49</v>
      </c>
      <c r="AT74">
        <v>18.27</v>
      </c>
      <c r="AW74">
        <v>19.78</v>
      </c>
      <c r="AY74">
        <v>20.41</v>
      </c>
      <c r="BB74">
        <v>10.95</v>
      </c>
      <c r="BD74">
        <v>15.84</v>
      </c>
      <c r="BG74">
        <v>11.93</v>
      </c>
      <c r="BI74">
        <v>15.84</v>
      </c>
      <c r="BK74">
        <v>12.91</v>
      </c>
      <c r="BN74" s="16"/>
    </row>
    <row r="75" spans="1:66">
      <c r="A75" s="319"/>
      <c r="B75" s="227"/>
      <c r="C75" s="7">
        <v>200</v>
      </c>
      <c r="D75">
        <f>+入力シート①!F$13</f>
        <v>18.09</v>
      </c>
      <c r="E75">
        <f t="shared" si="24"/>
        <v>33</v>
      </c>
      <c r="F75" s="5">
        <f t="shared" si="25"/>
        <v>15.550463636363633</v>
      </c>
      <c r="G75" s="5">
        <f t="shared" si="26"/>
        <v>3.4539438300494294</v>
      </c>
      <c r="H75" s="5">
        <f t="shared" si="27"/>
        <v>19.87</v>
      </c>
      <c r="I75" s="5">
        <f t="shared" si="28"/>
        <v>9.4600000000000009</v>
      </c>
      <c r="J75" s="5">
        <f t="shared" si="29"/>
        <v>2.5395363636363673</v>
      </c>
      <c r="K75" s="5">
        <f t="shared" si="30"/>
        <v>0.73525699565300229</v>
      </c>
      <c r="M75" s="16"/>
      <c r="N75" s="177">
        <v>18.09</v>
      </c>
      <c r="O75">
        <v>14.57</v>
      </c>
      <c r="P75">
        <v>12.17</v>
      </c>
      <c r="Q75">
        <v>12.08</v>
      </c>
      <c r="R75">
        <v>16.850000000000001</v>
      </c>
      <c r="S75" s="17">
        <v>17.79</v>
      </c>
      <c r="T75" s="17">
        <v>10.48</v>
      </c>
      <c r="U75" s="17">
        <v>18.649999999999999</v>
      </c>
      <c r="V75" s="17">
        <v>18.346800000000002</v>
      </c>
      <c r="W75" s="17">
        <v>18.98</v>
      </c>
      <c r="X75" s="17">
        <v>19.278500000000001</v>
      </c>
      <c r="Y75" s="17">
        <v>13.1</v>
      </c>
      <c r="Z75" s="17">
        <v>14.1</v>
      </c>
      <c r="AA75" s="17">
        <v>17.45</v>
      </c>
      <c r="AC75" s="90">
        <v>17.7</v>
      </c>
      <c r="AD75">
        <v>18.670000000000002</v>
      </c>
      <c r="AE75">
        <v>19.27</v>
      </c>
      <c r="AF75">
        <v>18.88</v>
      </c>
      <c r="AI75">
        <v>10.11</v>
      </c>
      <c r="AJ75">
        <v>19.87</v>
      </c>
      <c r="AL75">
        <v>14.51</v>
      </c>
      <c r="AM75">
        <v>18.7</v>
      </c>
      <c r="AO75">
        <v>14.23</v>
      </c>
      <c r="AP75">
        <v>18.420000000000002</v>
      </c>
      <c r="AQ75">
        <v>10.210000000000001</v>
      </c>
      <c r="AT75">
        <v>17.940000000000001</v>
      </c>
      <c r="AW75">
        <v>16.84</v>
      </c>
      <c r="AY75">
        <v>19.2</v>
      </c>
      <c r="BB75">
        <v>9.49</v>
      </c>
      <c r="BD75">
        <v>13.98</v>
      </c>
      <c r="BG75">
        <v>9.4600000000000009</v>
      </c>
      <c r="BI75">
        <v>13.02</v>
      </c>
      <c r="BK75">
        <v>10.73</v>
      </c>
      <c r="BN75" s="16"/>
    </row>
    <row r="76" spans="1:66">
      <c r="A76" s="319"/>
      <c r="B76" s="227"/>
      <c r="C76" s="7">
        <v>300</v>
      </c>
      <c r="D76">
        <f>+入力シート①!F$14</f>
        <v>16.71</v>
      </c>
      <c r="E76">
        <f t="shared" si="24"/>
        <v>21</v>
      </c>
      <c r="F76" s="5">
        <f t="shared" si="25"/>
        <v>13.668461904761903</v>
      </c>
      <c r="G76" s="5">
        <f t="shared" si="26"/>
        <v>3.7655098199946591</v>
      </c>
      <c r="H76" s="5">
        <f t="shared" si="27"/>
        <v>17.86</v>
      </c>
      <c r="I76" s="5">
        <f t="shared" si="28"/>
        <v>7.77</v>
      </c>
      <c r="J76" s="5">
        <f t="shared" si="29"/>
        <v>3.0415380952380975</v>
      </c>
      <c r="K76" s="5">
        <f t="shared" si="30"/>
        <v>0.80773606779291618</v>
      </c>
      <c r="M76" s="16"/>
      <c r="N76" s="177">
        <v>16.71</v>
      </c>
      <c r="O76">
        <v>11.34</v>
      </c>
      <c r="P76">
        <v>8.26</v>
      </c>
      <c r="Q76">
        <v>9.0500000000000007</v>
      </c>
      <c r="R76">
        <v>11.91</v>
      </c>
      <c r="S76" s="17">
        <v>16.86</v>
      </c>
      <c r="T76" s="17">
        <v>7.77</v>
      </c>
      <c r="U76" s="17">
        <v>16.63</v>
      </c>
      <c r="V76" s="17">
        <v>16.9941</v>
      </c>
      <c r="W76" s="17">
        <v>16.670000000000002</v>
      </c>
      <c r="X76" s="17">
        <v>17.573599999999999</v>
      </c>
      <c r="Y76" s="17">
        <v>10.06</v>
      </c>
      <c r="Z76" s="17">
        <v>11.06</v>
      </c>
      <c r="AA76" s="17">
        <v>12.69</v>
      </c>
      <c r="AC76" s="90">
        <v>16.34</v>
      </c>
      <c r="AD76">
        <v>17.239999999999998</v>
      </c>
      <c r="AE76">
        <v>17.86</v>
      </c>
      <c r="AF76">
        <v>16.2</v>
      </c>
      <c r="AI76">
        <v>7.88</v>
      </c>
      <c r="AJ76">
        <v>17.7</v>
      </c>
      <c r="AL76">
        <v>10.24</v>
      </c>
      <c r="BN76" s="16"/>
    </row>
    <row r="77" spans="1:66">
      <c r="A77" s="319"/>
      <c r="B77" s="227"/>
      <c r="C77" s="7">
        <v>400</v>
      </c>
      <c r="D77">
        <f>+入力シート①!F$15</f>
        <v>14.13</v>
      </c>
      <c r="E77">
        <f t="shared" si="24"/>
        <v>21</v>
      </c>
      <c r="F77" s="5">
        <f t="shared" si="25"/>
        <v>11.125390476190475</v>
      </c>
      <c r="G77" s="5">
        <f t="shared" si="26"/>
        <v>3.9104564375408635</v>
      </c>
      <c r="H77" s="5">
        <f t="shared" si="27"/>
        <v>16.170000000000002</v>
      </c>
      <c r="I77" s="5">
        <f t="shared" si="28"/>
        <v>5.55</v>
      </c>
      <c r="J77" s="5">
        <f t="shared" si="29"/>
        <v>3.0046095238095258</v>
      </c>
      <c r="K77" s="5">
        <f t="shared" si="30"/>
        <v>0.76835263908450802</v>
      </c>
      <c r="M77" s="16"/>
      <c r="N77" s="177">
        <v>14.13</v>
      </c>
      <c r="O77">
        <v>9.23</v>
      </c>
      <c r="P77">
        <v>6.75</v>
      </c>
      <c r="Q77">
        <v>6.88</v>
      </c>
      <c r="R77">
        <v>9.2100000000000009</v>
      </c>
      <c r="S77" s="17">
        <v>15.02</v>
      </c>
      <c r="T77" s="17">
        <v>5.55</v>
      </c>
      <c r="U77" s="17">
        <v>14.43</v>
      </c>
      <c r="V77" s="17">
        <v>14.361800000000001</v>
      </c>
      <c r="W77" s="17">
        <v>14.26</v>
      </c>
      <c r="X77" s="17">
        <v>14.561400000000001</v>
      </c>
      <c r="Y77" s="17">
        <v>5.81</v>
      </c>
      <c r="Z77" s="17">
        <v>6.81</v>
      </c>
      <c r="AA77" s="17">
        <v>9.66</v>
      </c>
      <c r="AC77" s="90">
        <v>14.76</v>
      </c>
      <c r="AD77">
        <v>14.6</v>
      </c>
      <c r="AE77">
        <v>16.170000000000002</v>
      </c>
      <c r="AF77">
        <v>13.73</v>
      </c>
      <c r="AI77">
        <v>5.88</v>
      </c>
      <c r="AJ77">
        <v>14.72</v>
      </c>
      <c r="AL77">
        <v>7.11</v>
      </c>
      <c r="BN77" s="16"/>
    </row>
    <row r="78" spans="1:66">
      <c r="A78" s="319"/>
      <c r="B78" s="227"/>
      <c r="C78" s="7">
        <v>500</v>
      </c>
      <c r="D78">
        <f>+入力シート①!F$16</f>
        <v>11.63</v>
      </c>
      <c r="E78">
        <f t="shared" si="24"/>
        <v>16</v>
      </c>
      <c r="F78" s="5">
        <f t="shared" si="25"/>
        <v>9.7581375000000001</v>
      </c>
      <c r="G78" s="5">
        <f t="shared" si="26"/>
        <v>2.7415185577522512</v>
      </c>
      <c r="H78" s="5">
        <f t="shared" si="27"/>
        <v>12.82</v>
      </c>
      <c r="I78" s="5">
        <f t="shared" si="28"/>
        <v>4.97</v>
      </c>
      <c r="J78" s="5">
        <f t="shared" si="29"/>
        <v>1.8718625000000007</v>
      </c>
      <c r="K78" s="5">
        <f t="shared" si="30"/>
        <v>0.68278308556653566</v>
      </c>
      <c r="M78" s="16"/>
      <c r="N78" s="177">
        <v>11.63</v>
      </c>
      <c r="O78">
        <v>7.69</v>
      </c>
      <c r="P78">
        <v>6</v>
      </c>
      <c r="Q78">
        <v>6.04</v>
      </c>
      <c r="R78">
        <v>7.44</v>
      </c>
      <c r="S78" s="17">
        <v>12.02</v>
      </c>
      <c r="T78" s="17">
        <v>4.97</v>
      </c>
      <c r="U78" s="17">
        <v>12.2</v>
      </c>
      <c r="V78" s="17">
        <v>11.7677</v>
      </c>
      <c r="W78" s="17">
        <v>11.5</v>
      </c>
      <c r="X78" s="17">
        <v>11.7325</v>
      </c>
      <c r="AA78" s="17">
        <v>6.75</v>
      </c>
      <c r="AC78" s="90">
        <v>10.11</v>
      </c>
      <c r="AD78">
        <v>12.14</v>
      </c>
      <c r="AE78">
        <v>12.82</v>
      </c>
      <c r="AF78">
        <v>11.32</v>
      </c>
      <c r="BN78" s="16"/>
    </row>
    <row r="79" spans="1:66">
      <c r="A79" s="319"/>
      <c r="B79" s="227"/>
      <c r="C79" s="7">
        <v>600</v>
      </c>
      <c r="D79" t="str">
        <f>+入力シート①!F$17</f>
        <v>-</v>
      </c>
      <c r="E79">
        <f t="shared" si="24"/>
        <v>3</v>
      </c>
      <c r="F79" s="5">
        <f t="shared" si="25"/>
        <v>6.3999999999999995</v>
      </c>
      <c r="G79" s="5">
        <f t="shared" si="26"/>
        <v>2.2520879201310091</v>
      </c>
      <c r="H79" s="5">
        <f t="shared" si="27"/>
        <v>8.9</v>
      </c>
      <c r="I79" s="5">
        <f t="shared" si="28"/>
        <v>4.53</v>
      </c>
      <c r="J79" s="5" t="e">
        <f t="shared" si="29"/>
        <v>#VALUE!</v>
      </c>
      <c r="K79" s="5" t="e">
        <f t="shared" si="30"/>
        <v>#VALUE!</v>
      </c>
      <c r="M79" s="16"/>
      <c r="N79" s="177" t="s">
        <v>109</v>
      </c>
      <c r="R79">
        <v>5.77</v>
      </c>
      <c r="S79" s="17">
        <v>8.9</v>
      </c>
      <c r="T79" s="17">
        <v>4.53</v>
      </c>
      <c r="BN79" s="16"/>
    </row>
    <row r="80" spans="1:66">
      <c r="A80" s="319"/>
      <c r="B80" s="13"/>
      <c r="C80" s="13"/>
      <c r="D80" s="18"/>
      <c r="E80" s="18"/>
      <c r="F80" s="38"/>
      <c r="G80" s="38"/>
      <c r="H80" s="38"/>
      <c r="I80" s="38"/>
      <c r="J80" s="38"/>
      <c r="K80" s="38"/>
      <c r="L80" s="18"/>
      <c r="M80" s="16"/>
      <c r="N80" s="181"/>
      <c r="O80" s="18"/>
      <c r="P80" s="175"/>
      <c r="Q80" s="175"/>
      <c r="R80" s="175"/>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6"/>
    </row>
    <row r="81" spans="1:66">
      <c r="A81" s="319"/>
      <c r="B81" s="228" t="s">
        <v>25</v>
      </c>
      <c r="C81" s="11" t="s">
        <v>23</v>
      </c>
      <c r="D81">
        <f>+入力シート①!F$19</f>
        <v>192</v>
      </c>
      <c r="E81">
        <f>+COUNT($M81:$BN81)</f>
        <v>34</v>
      </c>
      <c r="F81" s="5">
        <f>+AVERAGE($M81:$BN81)</f>
        <v>160.76470588235293</v>
      </c>
      <c r="G81" s="5">
        <f>+STDEV($M81:$BN81)</f>
        <v>101.80583385782286</v>
      </c>
      <c r="H81" s="5">
        <f>+MAX($M81:$BN81)</f>
        <v>353</v>
      </c>
      <c r="I81" s="5">
        <f>+MIN($M81:$BN81)</f>
        <v>1</v>
      </c>
      <c r="J81" s="5">
        <f>+D81-F81</f>
        <v>31.235294117647072</v>
      </c>
      <c r="K81" s="5">
        <f>+J81/G81</f>
        <v>0.30681241864065262</v>
      </c>
      <c r="M81" s="16"/>
      <c r="N81" s="177">
        <v>192</v>
      </c>
      <c r="O81">
        <v>1</v>
      </c>
      <c r="P81">
        <v>242</v>
      </c>
      <c r="Q81">
        <v>118</v>
      </c>
      <c r="R81">
        <v>83</v>
      </c>
      <c r="S81" s="17">
        <v>173</v>
      </c>
      <c r="T81" s="17">
        <v>96</v>
      </c>
      <c r="U81" s="17">
        <v>86</v>
      </c>
      <c r="V81" s="17">
        <v>187</v>
      </c>
      <c r="W81" s="17">
        <v>27</v>
      </c>
      <c r="X81" s="17">
        <v>353</v>
      </c>
      <c r="Y81" s="17">
        <v>5</v>
      </c>
      <c r="Z81" s="17">
        <v>6</v>
      </c>
      <c r="AA81" s="17">
        <v>92</v>
      </c>
      <c r="AB81" s="90">
        <v>220</v>
      </c>
      <c r="AC81" s="90">
        <v>324</v>
      </c>
      <c r="AD81">
        <v>149</v>
      </c>
      <c r="AE81">
        <v>98</v>
      </c>
      <c r="AF81">
        <v>299</v>
      </c>
      <c r="AI81">
        <v>91</v>
      </c>
      <c r="AJ81">
        <v>121</v>
      </c>
      <c r="AL81">
        <v>351</v>
      </c>
      <c r="AM81">
        <v>169</v>
      </c>
      <c r="AO81">
        <v>131</v>
      </c>
      <c r="AP81">
        <v>281</v>
      </c>
      <c r="AQ81">
        <v>227</v>
      </c>
      <c r="AT81">
        <v>190</v>
      </c>
      <c r="AW81">
        <v>278</v>
      </c>
      <c r="AY81">
        <v>168</v>
      </c>
      <c r="BB81">
        <v>281</v>
      </c>
      <c r="BD81">
        <v>128</v>
      </c>
      <c r="BG81">
        <v>230</v>
      </c>
      <c r="BI81">
        <v>34</v>
      </c>
      <c r="BK81">
        <v>35</v>
      </c>
      <c r="BN81" s="16"/>
    </row>
    <row r="82" spans="1:66">
      <c r="A82" s="319"/>
      <c r="B82" s="229"/>
      <c r="C82" s="8" t="s">
        <v>24</v>
      </c>
      <c r="D82">
        <f>+入力シート①!F$20</f>
        <v>0.5</v>
      </c>
      <c r="E82">
        <f>+COUNT($M82:$BN82)</f>
        <v>34</v>
      </c>
      <c r="F82" s="5">
        <f>+AVERAGE($M82:$BN82)</f>
        <v>1.1917647058823533</v>
      </c>
      <c r="G82" s="5">
        <f>+STDEV($M82:$BN82)</f>
        <v>0.79665007179965497</v>
      </c>
      <c r="H82" s="5">
        <f>+MAX($M82:$BN82)</f>
        <v>3.4</v>
      </c>
      <c r="I82" s="5">
        <f>+MIN($M82:$BN82)</f>
        <v>0.2</v>
      </c>
      <c r="J82" s="5">
        <f>+D82-F82</f>
        <v>-0.69176470588235328</v>
      </c>
      <c r="K82" s="5">
        <f>+J82/G82</f>
        <v>-0.86834198648804151</v>
      </c>
      <c r="M82" s="16"/>
      <c r="N82" s="177">
        <v>0.5</v>
      </c>
      <c r="O82">
        <v>1.9</v>
      </c>
      <c r="P82">
        <v>1</v>
      </c>
      <c r="Q82">
        <v>1</v>
      </c>
      <c r="R82">
        <v>2.8</v>
      </c>
      <c r="S82" s="17">
        <v>0.5</v>
      </c>
      <c r="T82" s="17">
        <v>0.7</v>
      </c>
      <c r="U82" s="17">
        <v>0.2</v>
      </c>
      <c r="V82" s="17">
        <v>0.9</v>
      </c>
      <c r="W82" s="17">
        <v>1</v>
      </c>
      <c r="X82" s="17">
        <v>0.6</v>
      </c>
      <c r="Y82" s="17">
        <v>2.4</v>
      </c>
      <c r="Z82" s="17">
        <v>3.4</v>
      </c>
      <c r="AA82" s="17">
        <v>2.8</v>
      </c>
      <c r="AB82" s="90">
        <v>0.3</v>
      </c>
      <c r="AC82" s="90">
        <v>0.7</v>
      </c>
      <c r="AD82">
        <v>0.7</v>
      </c>
      <c r="AE82">
        <v>0.7</v>
      </c>
      <c r="AF82">
        <v>2</v>
      </c>
      <c r="AI82">
        <v>0.8</v>
      </c>
      <c r="AJ82">
        <v>1.1000000000000001</v>
      </c>
      <c r="AL82">
        <v>1.62</v>
      </c>
      <c r="AM82">
        <v>0.81</v>
      </c>
      <c r="AO82">
        <v>1.84</v>
      </c>
      <c r="AP82">
        <v>0.51</v>
      </c>
      <c r="AQ82">
        <v>1.24</v>
      </c>
      <c r="AT82">
        <v>0.8</v>
      </c>
      <c r="AW82">
        <v>2</v>
      </c>
      <c r="AY82">
        <v>0.7</v>
      </c>
      <c r="BB82">
        <v>0.7</v>
      </c>
      <c r="BD82">
        <v>1.8</v>
      </c>
      <c r="BG82">
        <v>1.2</v>
      </c>
      <c r="BI82">
        <v>1.1000000000000001</v>
      </c>
      <c r="BK82">
        <v>0.2</v>
      </c>
      <c r="BN82" s="16"/>
    </row>
    <row r="83" spans="1:66" ht="0.95" customHeight="1">
      <c r="M83" s="16"/>
      <c r="BN83" s="16"/>
    </row>
    <row r="84" spans="1:66" ht="0.95" customHeight="1">
      <c r="M84" s="16"/>
      <c r="BN84" s="16"/>
    </row>
    <row r="85" spans="1:66" ht="0.95" customHeight="1">
      <c r="M85" s="16"/>
      <c r="BN85" s="16"/>
    </row>
    <row r="86" spans="1:66" ht="0.95" customHeight="1">
      <c r="M86" s="16"/>
      <c r="BN86" s="16"/>
    </row>
    <row r="87" spans="1:66" ht="0.95" customHeight="1">
      <c r="M87" s="16"/>
      <c r="BN87" s="16"/>
    </row>
    <row r="88" spans="1:66" ht="0.95" customHeight="1">
      <c r="M88" s="16"/>
      <c r="BN88" s="16"/>
    </row>
    <row r="89" spans="1:66" ht="0.95" customHeight="1">
      <c r="M89" s="16"/>
      <c r="BN89" s="16"/>
    </row>
    <row r="90" spans="1:66" ht="0.95" customHeight="1">
      <c r="M90" s="16"/>
      <c r="BN90" s="16"/>
    </row>
    <row r="91" spans="1:66" ht="16.5" thickBot="1">
      <c r="D91" s="1" t="s">
        <v>26</v>
      </c>
      <c r="E91" s="1" t="s">
        <v>3</v>
      </c>
      <c r="F91" s="4" t="s">
        <v>4</v>
      </c>
      <c r="G91" s="4" t="s">
        <v>8</v>
      </c>
      <c r="H91" s="4" t="s">
        <v>5</v>
      </c>
      <c r="I91" s="4" t="s">
        <v>6</v>
      </c>
      <c r="J91" s="4" t="s">
        <v>7</v>
      </c>
      <c r="K91" s="5" t="s">
        <v>56</v>
      </c>
      <c r="M91" s="16"/>
      <c r="N91" s="178" t="s">
        <v>26</v>
      </c>
      <c r="O91" s="1" t="s">
        <v>26</v>
      </c>
      <c r="P91" s="1" t="s">
        <v>26</v>
      </c>
      <c r="Q91" s="1" t="s">
        <v>26</v>
      </c>
      <c r="R91" s="1" t="s">
        <v>26</v>
      </c>
      <c r="S91" s="17" t="s">
        <v>105</v>
      </c>
      <c r="T91" s="17" t="s">
        <v>105</v>
      </c>
      <c r="U91" s="17" t="s">
        <v>105</v>
      </c>
      <c r="X91" s="156"/>
      <c r="AA91" s="156"/>
      <c r="AB91" s="91"/>
      <c r="AC91" s="91"/>
      <c r="AD91" s="1"/>
      <c r="AE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6"/>
    </row>
    <row r="92" spans="1:66">
      <c r="A92" s="319">
        <v>34</v>
      </c>
      <c r="B92" s="230" t="s">
        <v>18</v>
      </c>
      <c r="C92" s="231"/>
      <c r="D92" s="92">
        <f>+入力シート①!G$2</f>
        <v>43775</v>
      </c>
      <c r="E92" s="19"/>
      <c r="F92" s="32"/>
      <c r="G92" s="32"/>
      <c r="H92" s="32"/>
      <c r="I92" s="32"/>
      <c r="J92" s="32"/>
      <c r="K92" s="33"/>
      <c r="M92" s="16"/>
      <c r="N92" s="92">
        <v>43775</v>
      </c>
      <c r="O92" s="92">
        <v>43409</v>
      </c>
      <c r="P92" s="92">
        <v>43041</v>
      </c>
      <c r="Q92" s="92">
        <v>42675</v>
      </c>
      <c r="R92" s="92">
        <v>42312</v>
      </c>
      <c r="S92" s="165">
        <v>41955</v>
      </c>
      <c r="T92" s="165">
        <v>41592</v>
      </c>
      <c r="U92" s="165">
        <v>41218</v>
      </c>
      <c r="V92" s="17">
        <v>2011</v>
      </c>
      <c r="W92" s="17">
        <v>2010</v>
      </c>
      <c r="X92" s="17">
        <f t="shared" ref="X92:BF92" si="31">+X$1</f>
        <v>2009</v>
      </c>
      <c r="Y92" s="17">
        <f t="shared" si="31"/>
        <v>2008</v>
      </c>
      <c r="Z92" s="17">
        <f t="shared" si="31"/>
        <v>2007</v>
      </c>
      <c r="AA92" s="17">
        <f t="shared" si="31"/>
        <v>2006</v>
      </c>
      <c r="AB92" s="90">
        <f t="shared" si="31"/>
        <v>2005</v>
      </c>
      <c r="AC92" s="90">
        <f t="shared" si="31"/>
        <v>2004</v>
      </c>
      <c r="AD92">
        <f t="shared" si="31"/>
        <v>2003</v>
      </c>
      <c r="AE92">
        <f t="shared" si="31"/>
        <v>2002</v>
      </c>
      <c r="AF92">
        <f t="shared" si="31"/>
        <v>2001</v>
      </c>
      <c r="AG92">
        <f t="shared" si="31"/>
        <v>2000</v>
      </c>
      <c r="AH92">
        <f t="shared" si="31"/>
        <v>1999</v>
      </c>
      <c r="AI92">
        <f t="shared" si="31"/>
        <v>1998</v>
      </c>
      <c r="AJ92">
        <f t="shared" si="31"/>
        <v>1997</v>
      </c>
      <c r="AK92">
        <f t="shared" si="31"/>
        <v>1996</v>
      </c>
      <c r="AL92">
        <f t="shared" si="31"/>
        <v>1995</v>
      </c>
      <c r="AM92">
        <f t="shared" si="31"/>
        <v>1994</v>
      </c>
      <c r="AN92">
        <f t="shared" si="31"/>
        <v>0</v>
      </c>
      <c r="AO92">
        <f t="shared" si="31"/>
        <v>1992</v>
      </c>
      <c r="AP92">
        <f t="shared" si="31"/>
        <v>1991</v>
      </c>
      <c r="AQ92">
        <f t="shared" si="31"/>
        <v>1990</v>
      </c>
      <c r="AR92">
        <f t="shared" si="31"/>
        <v>1990</v>
      </c>
      <c r="AS92">
        <f t="shared" si="31"/>
        <v>1990</v>
      </c>
      <c r="AT92">
        <f t="shared" si="31"/>
        <v>1989</v>
      </c>
      <c r="AU92">
        <f t="shared" si="31"/>
        <v>1989</v>
      </c>
      <c r="AV92">
        <f t="shared" si="31"/>
        <v>1988</v>
      </c>
      <c r="AW92">
        <f t="shared" si="31"/>
        <v>1987</v>
      </c>
      <c r="AX92">
        <f t="shared" si="31"/>
        <v>1987</v>
      </c>
      <c r="AY92">
        <f t="shared" si="31"/>
        <v>1986</v>
      </c>
      <c r="AZ92">
        <f t="shared" si="31"/>
        <v>1986</v>
      </c>
      <c r="BA92">
        <f t="shared" si="31"/>
        <v>1986</v>
      </c>
      <c r="BB92">
        <f t="shared" si="31"/>
        <v>1985</v>
      </c>
      <c r="BC92">
        <f t="shared" si="31"/>
        <v>1985</v>
      </c>
      <c r="BD92">
        <f t="shared" si="31"/>
        <v>1985</v>
      </c>
      <c r="BE92">
        <f t="shared" si="31"/>
        <v>1984</v>
      </c>
      <c r="BF92">
        <f t="shared" si="31"/>
        <v>1984</v>
      </c>
      <c r="BG92">
        <f t="shared" ref="BG92:BM92" si="32">+BG$1</f>
        <v>1984</v>
      </c>
      <c r="BH92">
        <f t="shared" si="32"/>
        <v>1983</v>
      </c>
      <c r="BI92">
        <f t="shared" si="32"/>
        <v>1983</v>
      </c>
      <c r="BJ92">
        <f t="shared" si="32"/>
        <v>1983</v>
      </c>
      <c r="BK92">
        <f t="shared" si="32"/>
        <v>1982</v>
      </c>
      <c r="BL92">
        <f t="shared" si="32"/>
        <v>1981</v>
      </c>
      <c r="BM92">
        <f t="shared" si="32"/>
        <v>1980</v>
      </c>
      <c r="BN92" s="16"/>
    </row>
    <row r="93" spans="1:66">
      <c r="A93" s="319"/>
      <c r="B93" s="230" t="s">
        <v>19</v>
      </c>
      <c r="C93" s="231"/>
      <c r="D93" s="93">
        <f>+入力シート①!G$2</f>
        <v>43775</v>
      </c>
      <c r="E93" s="20"/>
      <c r="F93" s="34"/>
      <c r="G93" s="34"/>
      <c r="H93" s="34"/>
      <c r="I93" s="34"/>
      <c r="J93" s="34"/>
      <c r="K93" s="35"/>
      <c r="M93" s="16"/>
      <c r="N93" s="93">
        <v>43775</v>
      </c>
      <c r="O93" s="93">
        <v>43409</v>
      </c>
      <c r="P93" s="93">
        <v>43041</v>
      </c>
      <c r="Q93" s="93">
        <v>42675</v>
      </c>
      <c r="R93" s="93">
        <v>42312</v>
      </c>
      <c r="S93" s="166">
        <v>41955</v>
      </c>
      <c r="T93" s="166">
        <v>41592</v>
      </c>
      <c r="U93" s="166">
        <v>41218</v>
      </c>
      <c r="V93" s="17">
        <v>11</v>
      </c>
      <c r="W93" s="17">
        <v>11</v>
      </c>
      <c r="X93" s="17">
        <f>+X$3</f>
        <v>11</v>
      </c>
      <c r="Y93" s="17">
        <f>+Y$3</f>
        <v>11</v>
      </c>
      <c r="Z93" s="17">
        <f>+Z$3</f>
        <v>11</v>
      </c>
      <c r="AA93" s="17">
        <f t="shared" ref="AA93:BM93" si="33">+AA$3</f>
        <v>11</v>
      </c>
      <c r="AB93" s="90">
        <f t="shared" si="33"/>
        <v>11</v>
      </c>
      <c r="AC93" s="90">
        <f t="shared" si="33"/>
        <v>11</v>
      </c>
      <c r="AD93">
        <f t="shared" si="33"/>
        <v>11</v>
      </c>
      <c r="AE93">
        <f t="shared" si="33"/>
        <v>11</v>
      </c>
      <c r="AF93">
        <f t="shared" si="33"/>
        <v>11</v>
      </c>
      <c r="AG93">
        <f t="shared" si="33"/>
        <v>11</v>
      </c>
      <c r="AH93">
        <f t="shared" si="33"/>
        <v>11</v>
      </c>
      <c r="AI93">
        <f t="shared" si="33"/>
        <v>11</v>
      </c>
      <c r="AJ93">
        <f t="shared" si="33"/>
        <v>11</v>
      </c>
      <c r="AK93">
        <f t="shared" si="33"/>
        <v>11</v>
      </c>
      <c r="AL93">
        <f t="shared" si="33"/>
        <v>11</v>
      </c>
      <c r="AM93">
        <f t="shared" si="33"/>
        <v>11</v>
      </c>
      <c r="AN93">
        <f t="shared" si="33"/>
        <v>11</v>
      </c>
      <c r="AO93">
        <f t="shared" si="33"/>
        <v>11</v>
      </c>
      <c r="AP93">
        <f t="shared" si="33"/>
        <v>11</v>
      </c>
      <c r="AQ93">
        <f t="shared" si="33"/>
        <v>11</v>
      </c>
      <c r="AR93">
        <f t="shared" si="33"/>
        <v>11</v>
      </c>
      <c r="AS93">
        <f t="shared" si="33"/>
        <v>11</v>
      </c>
      <c r="AT93">
        <f t="shared" si="33"/>
        <v>11</v>
      </c>
      <c r="AU93">
        <f t="shared" si="33"/>
        <v>11</v>
      </c>
      <c r="AV93">
        <f t="shared" si="33"/>
        <v>11</v>
      </c>
      <c r="AW93">
        <f t="shared" si="33"/>
        <v>11</v>
      </c>
      <c r="AX93">
        <f t="shared" si="33"/>
        <v>11</v>
      </c>
      <c r="AY93">
        <f t="shared" si="33"/>
        <v>11</v>
      </c>
      <c r="AZ93">
        <f t="shared" si="33"/>
        <v>11</v>
      </c>
      <c r="BA93">
        <f t="shared" si="33"/>
        <v>11</v>
      </c>
      <c r="BB93">
        <f t="shared" si="33"/>
        <v>11</v>
      </c>
      <c r="BC93">
        <f t="shared" si="33"/>
        <v>11</v>
      </c>
      <c r="BD93">
        <f t="shared" si="33"/>
        <v>11</v>
      </c>
      <c r="BE93">
        <f t="shared" si="33"/>
        <v>11</v>
      </c>
      <c r="BF93">
        <f t="shared" si="33"/>
        <v>11</v>
      </c>
      <c r="BG93">
        <f t="shared" si="33"/>
        <v>11</v>
      </c>
      <c r="BH93">
        <f t="shared" si="33"/>
        <v>11</v>
      </c>
      <c r="BI93">
        <f t="shared" si="33"/>
        <v>11</v>
      </c>
      <c r="BJ93">
        <f t="shared" si="33"/>
        <v>11</v>
      </c>
      <c r="BK93">
        <f t="shared" si="33"/>
        <v>11</v>
      </c>
      <c r="BL93">
        <f t="shared" si="33"/>
        <v>11</v>
      </c>
      <c r="BM93">
        <f t="shared" si="33"/>
        <v>11</v>
      </c>
      <c r="BN93" s="16"/>
    </row>
    <row r="94" spans="1:66">
      <c r="A94" s="319"/>
      <c r="B94" s="230" t="s">
        <v>20</v>
      </c>
      <c r="C94" s="231"/>
      <c r="D94" s="94">
        <f>+入力シート①!G$2</f>
        <v>43775</v>
      </c>
      <c r="E94" s="20"/>
      <c r="F94" s="34"/>
      <c r="G94" s="34"/>
      <c r="H94" s="34"/>
      <c r="I94" s="34"/>
      <c r="J94" s="34"/>
      <c r="K94" s="35"/>
      <c r="M94" s="16"/>
      <c r="N94" s="201">
        <v>43775</v>
      </c>
      <c r="O94" s="94">
        <v>43409</v>
      </c>
      <c r="P94" s="94">
        <v>43041</v>
      </c>
      <c r="Q94" s="94">
        <v>42675</v>
      </c>
      <c r="R94" s="94">
        <v>42312</v>
      </c>
      <c r="S94" s="163">
        <v>41955</v>
      </c>
      <c r="T94" s="163">
        <v>41592</v>
      </c>
      <c r="U94" s="163">
        <v>41218</v>
      </c>
      <c r="V94" s="17">
        <v>4</v>
      </c>
      <c r="W94" s="17">
        <v>4</v>
      </c>
      <c r="X94" s="163">
        <v>40121</v>
      </c>
      <c r="Y94" s="17">
        <v>7</v>
      </c>
      <c r="Z94" s="17">
        <v>8</v>
      </c>
      <c r="AA94" s="17">
        <v>6</v>
      </c>
      <c r="AB94" s="90">
        <v>22</v>
      </c>
      <c r="AC94" s="90">
        <v>2</v>
      </c>
      <c r="AD94">
        <v>19</v>
      </c>
      <c r="AE94">
        <v>7</v>
      </c>
      <c r="AF94">
        <v>11</v>
      </c>
      <c r="AI94">
        <v>30</v>
      </c>
      <c r="AJ94">
        <v>10</v>
      </c>
      <c r="AL94">
        <v>16</v>
      </c>
      <c r="AM94">
        <v>21</v>
      </c>
      <c r="AO94">
        <v>4</v>
      </c>
      <c r="AP94">
        <v>22</v>
      </c>
      <c r="AQ94">
        <v>7</v>
      </c>
      <c r="AT94">
        <v>21</v>
      </c>
      <c r="AW94">
        <v>25</v>
      </c>
      <c r="AY94">
        <v>17</v>
      </c>
      <c r="BB94">
        <v>5</v>
      </c>
      <c r="BD94">
        <v>22</v>
      </c>
      <c r="BG94">
        <v>24</v>
      </c>
      <c r="BH94">
        <v>1</v>
      </c>
      <c r="BK94">
        <v>1</v>
      </c>
      <c r="BM94">
        <v>5</v>
      </c>
      <c r="BN94" s="16"/>
    </row>
    <row r="95" spans="1:66">
      <c r="A95" s="319"/>
      <c r="B95" s="230" t="s">
        <v>57</v>
      </c>
      <c r="C95" s="231"/>
      <c r="D95">
        <f>+入力シート①!G$3</f>
        <v>34</v>
      </c>
      <c r="E95" s="20"/>
      <c r="F95" s="34"/>
      <c r="G95" s="34"/>
      <c r="H95" s="34"/>
      <c r="I95" s="34"/>
      <c r="J95" s="34"/>
      <c r="K95" s="35"/>
      <c r="M95" s="16"/>
      <c r="N95" s="177">
        <v>34</v>
      </c>
      <c r="O95">
        <v>34</v>
      </c>
      <c r="P95">
        <v>34</v>
      </c>
      <c r="Q95">
        <v>34</v>
      </c>
      <c r="R95">
        <v>34</v>
      </c>
      <c r="S95" s="17">
        <v>34</v>
      </c>
      <c r="T95" s="17">
        <v>34</v>
      </c>
      <c r="U95" s="17">
        <v>34</v>
      </c>
      <c r="V95" s="17">
        <v>34</v>
      </c>
      <c r="W95" s="17">
        <v>34</v>
      </c>
      <c r="X95" s="17">
        <f>+$A$92</f>
        <v>34</v>
      </c>
      <c r="Y95" s="17">
        <f>+$A$92</f>
        <v>34</v>
      </c>
      <c r="Z95" s="17">
        <f>+$A$92</f>
        <v>34</v>
      </c>
      <c r="AA95" s="17">
        <f t="shared" ref="AA95:BM95" si="34">+$A$92</f>
        <v>34</v>
      </c>
      <c r="AB95" s="90">
        <f t="shared" si="34"/>
        <v>34</v>
      </c>
      <c r="AC95" s="90">
        <f t="shared" si="34"/>
        <v>34</v>
      </c>
      <c r="AD95">
        <f t="shared" si="34"/>
        <v>34</v>
      </c>
      <c r="AE95">
        <f t="shared" si="34"/>
        <v>34</v>
      </c>
      <c r="AF95">
        <f t="shared" si="34"/>
        <v>34</v>
      </c>
      <c r="AG95">
        <f t="shared" si="34"/>
        <v>34</v>
      </c>
      <c r="AH95">
        <f t="shared" si="34"/>
        <v>34</v>
      </c>
      <c r="AI95">
        <f t="shared" si="34"/>
        <v>34</v>
      </c>
      <c r="AJ95">
        <f t="shared" si="34"/>
        <v>34</v>
      </c>
      <c r="AK95">
        <f t="shared" si="34"/>
        <v>34</v>
      </c>
      <c r="AL95">
        <f t="shared" si="34"/>
        <v>34</v>
      </c>
      <c r="AM95">
        <f t="shared" si="34"/>
        <v>34</v>
      </c>
      <c r="AN95">
        <f t="shared" si="34"/>
        <v>34</v>
      </c>
      <c r="AO95">
        <f t="shared" si="34"/>
        <v>34</v>
      </c>
      <c r="AP95">
        <f t="shared" si="34"/>
        <v>34</v>
      </c>
      <c r="AQ95">
        <f t="shared" si="34"/>
        <v>34</v>
      </c>
      <c r="AR95">
        <f t="shared" si="34"/>
        <v>34</v>
      </c>
      <c r="AS95">
        <f t="shared" si="34"/>
        <v>34</v>
      </c>
      <c r="AT95">
        <f t="shared" si="34"/>
        <v>34</v>
      </c>
      <c r="AU95">
        <f t="shared" si="34"/>
        <v>34</v>
      </c>
      <c r="AV95">
        <f t="shared" si="34"/>
        <v>34</v>
      </c>
      <c r="AW95">
        <f t="shared" si="34"/>
        <v>34</v>
      </c>
      <c r="AX95">
        <f t="shared" si="34"/>
        <v>34</v>
      </c>
      <c r="AY95">
        <f t="shared" si="34"/>
        <v>34</v>
      </c>
      <c r="AZ95">
        <f t="shared" si="34"/>
        <v>34</v>
      </c>
      <c r="BA95">
        <f t="shared" si="34"/>
        <v>34</v>
      </c>
      <c r="BB95">
        <f t="shared" si="34"/>
        <v>34</v>
      </c>
      <c r="BC95">
        <f t="shared" si="34"/>
        <v>34</v>
      </c>
      <c r="BD95">
        <f t="shared" si="34"/>
        <v>34</v>
      </c>
      <c r="BE95">
        <f t="shared" si="34"/>
        <v>34</v>
      </c>
      <c r="BF95">
        <f t="shared" si="34"/>
        <v>34</v>
      </c>
      <c r="BG95">
        <f t="shared" si="34"/>
        <v>34</v>
      </c>
      <c r="BH95">
        <f t="shared" si="34"/>
        <v>34</v>
      </c>
      <c r="BI95">
        <f t="shared" si="34"/>
        <v>34</v>
      </c>
      <c r="BJ95">
        <f t="shared" si="34"/>
        <v>34</v>
      </c>
      <c r="BK95">
        <f t="shared" si="34"/>
        <v>34</v>
      </c>
      <c r="BL95">
        <f t="shared" si="34"/>
        <v>34</v>
      </c>
      <c r="BM95">
        <f t="shared" si="34"/>
        <v>34</v>
      </c>
      <c r="BN95" s="16"/>
    </row>
    <row r="96" spans="1:66" ht="16.5" thickBot="1">
      <c r="A96" s="319"/>
      <c r="B96" s="230" t="s">
        <v>21</v>
      </c>
      <c r="C96" s="231"/>
      <c r="D96" s="99">
        <f>+入力シート①!G$4</f>
        <v>0.3125</v>
      </c>
      <c r="E96" s="21"/>
      <c r="F96" s="36"/>
      <c r="G96" s="36"/>
      <c r="H96" s="36"/>
      <c r="I96" s="36"/>
      <c r="J96" s="36"/>
      <c r="K96" s="37"/>
      <c r="M96" s="16"/>
      <c r="N96" s="202">
        <v>0.3125</v>
      </c>
      <c r="O96" s="99">
        <v>0.41875000000000001</v>
      </c>
      <c r="P96" s="99">
        <v>0.30555555555555552</v>
      </c>
      <c r="Q96" s="99">
        <v>0.28819444444444448</v>
      </c>
      <c r="R96" s="99">
        <v>0.34027777777777773</v>
      </c>
      <c r="S96" s="164">
        <v>0.41666666666666669</v>
      </c>
      <c r="T96" s="164">
        <v>0.25</v>
      </c>
      <c r="U96" s="164">
        <v>0.3263888888888889</v>
      </c>
      <c r="V96" s="157">
        <v>0.35416666666666669</v>
      </c>
      <c r="W96" s="157">
        <v>0.31597222222222221</v>
      </c>
      <c r="X96" s="164">
        <v>0.2951388888888889</v>
      </c>
      <c r="Y96" s="157">
        <v>0.26388888888888901</v>
      </c>
      <c r="Z96" s="157">
        <v>0.30555555555555552</v>
      </c>
      <c r="AA96" s="157"/>
      <c r="BN96" s="16"/>
    </row>
    <row r="97" spans="1:66">
      <c r="A97" s="319"/>
      <c r="B97" s="227" t="s">
        <v>22</v>
      </c>
      <c r="C97" s="7">
        <v>0</v>
      </c>
      <c r="D97">
        <f>+入力シート①!G$5</f>
        <v>24.83</v>
      </c>
      <c r="E97">
        <f t="shared" ref="E97:E109" si="35">+COUNT($M97:$BN97)</f>
        <v>35</v>
      </c>
      <c r="F97" s="5">
        <f t="shared" ref="F97:F109" si="36">+AVERAGE($M97:$BN97)</f>
        <v>23.495657142857144</v>
      </c>
      <c r="G97" s="5">
        <f t="shared" ref="G97:G109" si="37">+STDEV($M97:$BN97)</f>
        <v>1.4774314345164987</v>
      </c>
      <c r="H97" s="5">
        <f t="shared" ref="H97:H109" si="38">+MAX($M97:$BN97)</f>
        <v>25.5</v>
      </c>
      <c r="I97" s="5">
        <f t="shared" ref="I97:I109" si="39">+MIN($M97:$BN97)</f>
        <v>18.7</v>
      </c>
      <c r="J97" s="5">
        <f>+D97-F97</f>
        <v>1.3343428571428539</v>
      </c>
      <c r="K97" s="5">
        <f>+J97/G97</f>
        <v>0.90315044473080963</v>
      </c>
      <c r="M97" s="16"/>
      <c r="N97" s="177">
        <v>24.83</v>
      </c>
      <c r="O97">
        <v>24.99</v>
      </c>
      <c r="P97">
        <v>22.86</v>
      </c>
      <c r="Q97">
        <v>22.83</v>
      </c>
      <c r="R97">
        <v>25.39</v>
      </c>
      <c r="S97" s="17">
        <v>23.21</v>
      </c>
      <c r="T97" s="17">
        <v>22.87</v>
      </c>
      <c r="U97" s="17">
        <v>23.99</v>
      </c>
      <c r="V97" s="17">
        <v>24.4</v>
      </c>
      <c r="W97" s="17">
        <v>24.277999999999999</v>
      </c>
      <c r="X97" s="17">
        <v>23.9</v>
      </c>
      <c r="Y97" s="17">
        <v>24</v>
      </c>
      <c r="Z97" s="17">
        <v>25</v>
      </c>
      <c r="AA97" s="17">
        <v>25.3</v>
      </c>
      <c r="AB97" s="90">
        <v>24</v>
      </c>
      <c r="AC97" s="90">
        <v>25.2</v>
      </c>
      <c r="AD97">
        <v>23.6</v>
      </c>
      <c r="AE97">
        <v>23.7</v>
      </c>
      <c r="AF97">
        <v>24.2</v>
      </c>
      <c r="AI97">
        <v>19.2</v>
      </c>
      <c r="AJ97">
        <v>24.2</v>
      </c>
      <c r="AL97">
        <v>23.3</v>
      </c>
      <c r="AM97">
        <v>23.5</v>
      </c>
      <c r="AO97">
        <v>22.9</v>
      </c>
      <c r="AP97">
        <v>23.6</v>
      </c>
      <c r="AQ97">
        <v>22.2</v>
      </c>
      <c r="AT97">
        <v>23.6</v>
      </c>
      <c r="AW97">
        <v>23.2</v>
      </c>
      <c r="AY97">
        <v>23.6</v>
      </c>
      <c r="BB97">
        <v>21.9</v>
      </c>
      <c r="BD97">
        <v>21.7</v>
      </c>
      <c r="BG97">
        <v>18.7</v>
      </c>
      <c r="BH97">
        <v>25.5</v>
      </c>
      <c r="BK97">
        <v>23.3</v>
      </c>
      <c r="BM97">
        <v>23.4</v>
      </c>
      <c r="BN97" s="16"/>
    </row>
    <row r="98" spans="1:66">
      <c r="A98" s="319"/>
      <c r="B98" s="227"/>
      <c r="C98" s="7">
        <v>10</v>
      </c>
      <c r="D98">
        <f>+入力シート①!G$6</f>
        <v>24.84</v>
      </c>
      <c r="E98">
        <f t="shared" si="35"/>
        <v>34</v>
      </c>
      <c r="F98" s="5">
        <f t="shared" si="36"/>
        <v>23.381100000000007</v>
      </c>
      <c r="G98" s="5">
        <f t="shared" si="37"/>
        <v>1.6278982378291564</v>
      </c>
      <c r="H98" s="5">
        <f t="shared" si="38"/>
        <v>25.83</v>
      </c>
      <c r="I98" s="5">
        <f t="shared" si="39"/>
        <v>18.97</v>
      </c>
      <c r="J98" s="5">
        <f t="shared" ref="J98:J109" si="40">+D98-F98</f>
        <v>1.4588999999999928</v>
      </c>
      <c r="K98" s="5">
        <f t="shared" ref="K98:K109" si="41">+J98/G98</f>
        <v>0.8961862394700254</v>
      </c>
      <c r="M98" s="16"/>
      <c r="N98" s="177">
        <v>24.84</v>
      </c>
      <c r="O98">
        <v>24.98</v>
      </c>
      <c r="P98">
        <v>22.85</v>
      </c>
      <c r="Q98">
        <v>22.81</v>
      </c>
      <c r="R98">
        <v>25.4</v>
      </c>
      <c r="S98" s="17">
        <v>23.21</v>
      </c>
      <c r="T98" s="17">
        <v>22.89</v>
      </c>
      <c r="U98" s="17">
        <v>23.98</v>
      </c>
      <c r="V98" s="17">
        <v>24.3919</v>
      </c>
      <c r="W98" s="17">
        <v>24.291399999999999</v>
      </c>
      <c r="X98" s="17">
        <v>23.959700000000002</v>
      </c>
      <c r="Y98" s="17">
        <v>24.027200000000001</v>
      </c>
      <c r="Z98" s="17">
        <v>25.027200000000001</v>
      </c>
      <c r="AA98" s="17">
        <v>25.36</v>
      </c>
      <c r="AB98" s="90">
        <v>24.03</v>
      </c>
      <c r="AC98" s="90">
        <v>25.29</v>
      </c>
      <c r="AE98">
        <v>23.78</v>
      </c>
      <c r="AF98">
        <v>24.41</v>
      </c>
      <c r="AI98">
        <v>19.07</v>
      </c>
      <c r="AJ98">
        <v>24.29</v>
      </c>
      <c r="AL98">
        <v>23.21</v>
      </c>
      <c r="AM98">
        <v>23.4</v>
      </c>
      <c r="AO98">
        <v>22.57</v>
      </c>
      <c r="AP98">
        <v>22.97</v>
      </c>
      <c r="AQ98">
        <v>20.309999999999999</v>
      </c>
      <c r="AT98">
        <v>22.63</v>
      </c>
      <c r="AW98">
        <v>23.39</v>
      </c>
      <c r="AY98">
        <v>23.35</v>
      </c>
      <c r="BB98">
        <v>21.6</v>
      </c>
      <c r="BD98">
        <v>21.42</v>
      </c>
      <c r="BG98">
        <v>18.97</v>
      </c>
      <c r="BH98">
        <v>25.83</v>
      </c>
      <c r="BK98">
        <v>22.94</v>
      </c>
      <c r="BM98">
        <v>23.48</v>
      </c>
      <c r="BN98" s="16"/>
    </row>
    <row r="99" spans="1:66">
      <c r="A99" s="319"/>
      <c r="B99" s="227"/>
      <c r="C99" s="7">
        <v>20</v>
      </c>
      <c r="D99">
        <f>+入力シート①!G$7</f>
        <v>24.84</v>
      </c>
      <c r="E99">
        <f t="shared" si="35"/>
        <v>34</v>
      </c>
      <c r="F99" s="5">
        <f t="shared" si="36"/>
        <v>23.332582352941181</v>
      </c>
      <c r="G99" s="5">
        <f t="shared" si="37"/>
        <v>1.7332250595210854</v>
      </c>
      <c r="H99" s="5">
        <f t="shared" si="38"/>
        <v>25.86</v>
      </c>
      <c r="I99" s="5">
        <f t="shared" si="39"/>
        <v>18.21</v>
      </c>
      <c r="J99" s="5">
        <f t="shared" si="40"/>
        <v>1.5074176470588192</v>
      </c>
      <c r="K99" s="5">
        <f t="shared" si="41"/>
        <v>0.86971835468115144</v>
      </c>
      <c r="M99" s="16"/>
      <c r="N99" s="177">
        <v>24.84</v>
      </c>
      <c r="O99">
        <v>24.97</v>
      </c>
      <c r="P99">
        <v>22.61</v>
      </c>
      <c r="Q99">
        <v>22.75</v>
      </c>
      <c r="R99">
        <v>25.43</v>
      </c>
      <c r="S99" s="17">
        <v>23.2</v>
      </c>
      <c r="T99" s="17">
        <v>22.89</v>
      </c>
      <c r="U99" s="17">
        <v>23.91</v>
      </c>
      <c r="V99" s="17">
        <v>24.394600000000001</v>
      </c>
      <c r="W99" s="17">
        <v>24.3047</v>
      </c>
      <c r="X99" s="17">
        <v>23.967300000000002</v>
      </c>
      <c r="Y99" s="17">
        <v>24.035599999999999</v>
      </c>
      <c r="Z99" s="17">
        <v>25.035599999999999</v>
      </c>
      <c r="AA99" s="17">
        <v>25.37</v>
      </c>
      <c r="AB99" s="90">
        <v>24.03</v>
      </c>
      <c r="AC99" s="90">
        <v>25.29</v>
      </c>
      <c r="AE99">
        <v>23.78</v>
      </c>
      <c r="AF99">
        <v>24.41</v>
      </c>
      <c r="AI99">
        <v>19.07</v>
      </c>
      <c r="AJ99">
        <v>24.29</v>
      </c>
      <c r="AL99">
        <v>23.22</v>
      </c>
      <c r="AM99">
        <v>23.4</v>
      </c>
      <c r="AO99">
        <v>22.57</v>
      </c>
      <c r="AP99">
        <v>22.98</v>
      </c>
      <c r="AQ99">
        <v>19.850000000000001</v>
      </c>
      <c r="AT99">
        <v>22.67</v>
      </c>
      <c r="AW99">
        <v>23.36</v>
      </c>
      <c r="AY99">
        <v>23.38</v>
      </c>
      <c r="BB99">
        <v>21.62</v>
      </c>
      <c r="BD99">
        <v>21.2</v>
      </c>
      <c r="BG99">
        <v>18.21</v>
      </c>
      <c r="BH99">
        <v>25.86</v>
      </c>
      <c r="BK99">
        <v>22.93</v>
      </c>
      <c r="BM99">
        <v>23.48</v>
      </c>
      <c r="BN99" s="16"/>
    </row>
    <row r="100" spans="1:66">
      <c r="A100" s="319"/>
      <c r="B100" s="227"/>
      <c r="C100" s="7">
        <v>30</v>
      </c>
      <c r="D100">
        <f>+入力シート①!G$8</f>
        <v>24.84</v>
      </c>
      <c r="E100">
        <f t="shared" si="35"/>
        <v>34</v>
      </c>
      <c r="F100" s="5">
        <f t="shared" si="36"/>
        <v>23.231258823529416</v>
      </c>
      <c r="G100" s="5">
        <f t="shared" si="37"/>
        <v>1.8686249804728232</v>
      </c>
      <c r="H100" s="5">
        <f t="shared" si="38"/>
        <v>25.87</v>
      </c>
      <c r="I100" s="5">
        <f t="shared" si="39"/>
        <v>17.88</v>
      </c>
      <c r="J100" s="5">
        <f t="shared" si="40"/>
        <v>1.6087411764705841</v>
      </c>
      <c r="K100" s="5">
        <f t="shared" si="41"/>
        <v>0.86092243937760049</v>
      </c>
      <c r="M100" s="16"/>
      <c r="N100" s="177">
        <v>24.84</v>
      </c>
      <c r="O100">
        <v>24.97</v>
      </c>
      <c r="P100">
        <v>22.52</v>
      </c>
      <c r="Q100">
        <v>21.32</v>
      </c>
      <c r="R100">
        <v>25.43</v>
      </c>
      <c r="S100" s="17">
        <v>23.19</v>
      </c>
      <c r="T100" s="17">
        <v>22.89</v>
      </c>
      <c r="U100" s="17">
        <v>23.91</v>
      </c>
      <c r="V100" s="17">
        <v>24.395399999999999</v>
      </c>
      <c r="W100" s="17">
        <v>24.3033</v>
      </c>
      <c r="X100" s="17">
        <v>23.969100000000001</v>
      </c>
      <c r="Y100" s="17">
        <v>24.022500000000001</v>
      </c>
      <c r="Z100" s="17">
        <v>25.022500000000001</v>
      </c>
      <c r="AA100" s="17">
        <v>25.35</v>
      </c>
      <c r="AB100" s="90">
        <v>24.03</v>
      </c>
      <c r="AC100" s="90">
        <v>25.3</v>
      </c>
      <c r="AE100">
        <v>23.78</v>
      </c>
      <c r="AF100">
        <v>24.4</v>
      </c>
      <c r="AI100">
        <v>18.88</v>
      </c>
      <c r="AJ100">
        <v>24.29</v>
      </c>
      <c r="AL100">
        <v>23.2</v>
      </c>
      <c r="AM100">
        <v>23.41</v>
      </c>
      <c r="AO100">
        <v>22.58</v>
      </c>
      <c r="AP100">
        <v>22.98</v>
      </c>
      <c r="AQ100">
        <v>19.39</v>
      </c>
      <c r="AT100">
        <v>22.68</v>
      </c>
      <c r="AW100">
        <v>23.36</v>
      </c>
      <c r="AY100">
        <v>23.37</v>
      </c>
      <c r="BB100">
        <v>21.69</v>
      </c>
      <c r="BD100">
        <v>20.37</v>
      </c>
      <c r="BG100">
        <v>17.88</v>
      </c>
      <c r="BH100">
        <v>25.87</v>
      </c>
      <c r="BK100">
        <v>22.79</v>
      </c>
      <c r="BM100">
        <v>23.48</v>
      </c>
      <c r="BN100" s="16"/>
    </row>
    <row r="101" spans="1:66">
      <c r="A101" s="319"/>
      <c r="B101" s="227"/>
      <c r="C101" s="7">
        <v>50</v>
      </c>
      <c r="D101">
        <f>+入力シート①!G$9</f>
        <v>24.65</v>
      </c>
      <c r="E101">
        <f t="shared" si="35"/>
        <v>34</v>
      </c>
      <c r="F101" s="5">
        <f t="shared" si="36"/>
        <v>22.965900000000008</v>
      </c>
      <c r="G101" s="5">
        <f t="shared" si="37"/>
        <v>2.2935223874682764</v>
      </c>
      <c r="H101" s="5">
        <f t="shared" si="38"/>
        <v>25.87</v>
      </c>
      <c r="I101" s="5">
        <f t="shared" si="39"/>
        <v>16.72</v>
      </c>
      <c r="J101" s="5">
        <f t="shared" si="40"/>
        <v>1.6840999999999902</v>
      </c>
      <c r="K101" s="5">
        <f t="shared" si="41"/>
        <v>0.73428539839063778</v>
      </c>
      <c r="M101" s="16"/>
      <c r="N101" s="177">
        <v>24.65</v>
      </c>
      <c r="O101">
        <v>24.97</v>
      </c>
      <c r="P101">
        <v>22.4</v>
      </c>
      <c r="Q101">
        <v>17.63</v>
      </c>
      <c r="R101">
        <v>25.43</v>
      </c>
      <c r="S101" s="17">
        <v>23.17</v>
      </c>
      <c r="T101" s="17">
        <v>22.89</v>
      </c>
      <c r="U101" s="17">
        <v>23.92</v>
      </c>
      <c r="V101" s="17">
        <v>24.399100000000001</v>
      </c>
      <c r="W101" s="17">
        <v>24.317</v>
      </c>
      <c r="X101" s="17">
        <v>23.971299999999999</v>
      </c>
      <c r="Y101" s="17">
        <v>24.051600000000001</v>
      </c>
      <c r="Z101" s="17">
        <v>25.051600000000001</v>
      </c>
      <c r="AA101" s="17">
        <v>25.21</v>
      </c>
      <c r="AB101" s="90">
        <v>24.03</v>
      </c>
      <c r="AC101" s="90">
        <v>25.3</v>
      </c>
      <c r="AE101">
        <v>23.78</v>
      </c>
      <c r="AF101">
        <v>23.72</v>
      </c>
      <c r="AI101">
        <v>17.46</v>
      </c>
      <c r="AJ101">
        <v>24.31</v>
      </c>
      <c r="AL101">
        <v>23.09</v>
      </c>
      <c r="AM101">
        <v>23.41</v>
      </c>
      <c r="AO101">
        <v>22.5</v>
      </c>
      <c r="AP101">
        <v>22.98</v>
      </c>
      <c r="AQ101">
        <v>19.07</v>
      </c>
      <c r="AT101">
        <v>22.69</v>
      </c>
      <c r="AW101">
        <v>23.34</v>
      </c>
      <c r="AY101">
        <v>23.38</v>
      </c>
      <c r="BB101">
        <v>21.33</v>
      </c>
      <c r="BD101">
        <v>20.010000000000002</v>
      </c>
      <c r="BG101">
        <v>16.72</v>
      </c>
      <c r="BH101">
        <v>25.87</v>
      </c>
      <c r="BK101">
        <v>22.32</v>
      </c>
      <c r="BM101">
        <v>23.47</v>
      </c>
      <c r="BN101" s="16"/>
    </row>
    <row r="102" spans="1:66">
      <c r="A102" s="319"/>
      <c r="B102" s="227"/>
      <c r="C102" s="7">
        <v>75</v>
      </c>
      <c r="D102">
        <f>+入力シート①!G$10</f>
        <v>22.63</v>
      </c>
      <c r="E102">
        <f t="shared" si="35"/>
        <v>34</v>
      </c>
      <c r="F102" s="5">
        <f t="shared" si="36"/>
        <v>22.306529411764703</v>
      </c>
      <c r="G102" s="5">
        <f t="shared" si="37"/>
        <v>2.7223462058605215</v>
      </c>
      <c r="H102" s="5">
        <f t="shared" si="38"/>
        <v>25.44</v>
      </c>
      <c r="I102" s="5">
        <f t="shared" si="39"/>
        <v>14.68</v>
      </c>
      <c r="J102" s="5">
        <f t="shared" si="40"/>
        <v>0.32347058823529551</v>
      </c>
      <c r="K102" s="5">
        <f t="shared" si="41"/>
        <v>0.1188205186904389</v>
      </c>
      <c r="M102" s="16"/>
      <c r="N102" s="177">
        <v>22.63</v>
      </c>
      <c r="O102">
        <v>22.96</v>
      </c>
      <c r="P102">
        <v>20.85</v>
      </c>
      <c r="Q102">
        <v>15.36</v>
      </c>
      <c r="R102">
        <v>25.44</v>
      </c>
      <c r="S102" s="17">
        <v>21.66</v>
      </c>
      <c r="T102" s="17">
        <v>20.91</v>
      </c>
      <c r="U102" s="17">
        <v>23.93</v>
      </c>
      <c r="V102" s="17">
        <v>24.323</v>
      </c>
      <c r="W102" s="17">
        <v>23.968499999999999</v>
      </c>
      <c r="X102" s="17">
        <v>23.953700000000001</v>
      </c>
      <c r="Y102" s="17">
        <v>24.0684</v>
      </c>
      <c r="Z102" s="17">
        <v>25.0684</v>
      </c>
      <c r="AA102" s="17">
        <v>24.11</v>
      </c>
      <c r="AB102" s="90">
        <v>24.04</v>
      </c>
      <c r="AC102" s="90">
        <v>25.23</v>
      </c>
      <c r="AE102">
        <v>23.78</v>
      </c>
      <c r="AF102">
        <v>22.94</v>
      </c>
      <c r="AI102">
        <v>15.8</v>
      </c>
      <c r="AJ102">
        <v>24.18</v>
      </c>
      <c r="AL102">
        <v>22.63</v>
      </c>
      <c r="AM102">
        <v>23.41</v>
      </c>
      <c r="AO102">
        <v>22.37</v>
      </c>
      <c r="AP102">
        <v>23</v>
      </c>
      <c r="AQ102">
        <v>18.8</v>
      </c>
      <c r="AT102">
        <v>22.65</v>
      </c>
      <c r="AW102">
        <v>23.24</v>
      </c>
      <c r="AY102">
        <v>23.38</v>
      </c>
      <c r="BB102">
        <v>20.56</v>
      </c>
      <c r="BD102">
        <v>19.88</v>
      </c>
      <c r="BG102">
        <v>14.68</v>
      </c>
      <c r="BH102">
        <v>24.88</v>
      </c>
      <c r="BK102">
        <v>20.29</v>
      </c>
      <c r="BM102">
        <v>23.45</v>
      </c>
      <c r="BN102" s="16"/>
    </row>
    <row r="103" spans="1:66">
      <c r="A103" s="319"/>
      <c r="B103" s="227"/>
      <c r="C103" s="7">
        <v>100</v>
      </c>
      <c r="D103">
        <f>+入力シート①!G$11</f>
        <v>20.75</v>
      </c>
      <c r="E103">
        <f t="shared" si="35"/>
        <v>34</v>
      </c>
      <c r="F103" s="5">
        <f t="shared" si="36"/>
        <v>20.829855882352945</v>
      </c>
      <c r="G103" s="5">
        <f t="shared" si="37"/>
        <v>3.1129818458903578</v>
      </c>
      <c r="H103" s="5">
        <f t="shared" si="38"/>
        <v>25.0654</v>
      </c>
      <c r="I103" s="5">
        <f t="shared" si="39"/>
        <v>12.87</v>
      </c>
      <c r="J103" s="5">
        <f t="shared" si="40"/>
        <v>-7.9855882352944718E-2</v>
      </c>
      <c r="K103" s="5">
        <f t="shared" si="41"/>
        <v>-2.5652537119150717E-2</v>
      </c>
      <c r="M103" s="16"/>
      <c r="N103" s="177">
        <v>20.75</v>
      </c>
      <c r="O103">
        <v>20.57</v>
      </c>
      <c r="P103">
        <v>18.09</v>
      </c>
      <c r="Q103">
        <v>13.85</v>
      </c>
      <c r="R103">
        <v>23.34</v>
      </c>
      <c r="S103" s="17">
        <v>19.02</v>
      </c>
      <c r="T103" s="17">
        <v>18.03</v>
      </c>
      <c r="U103" s="17">
        <v>23.79</v>
      </c>
      <c r="V103" s="17">
        <v>22.723700000000001</v>
      </c>
      <c r="W103" s="17">
        <v>20.804400000000001</v>
      </c>
      <c r="X103" s="17">
        <v>22.0562</v>
      </c>
      <c r="Y103" s="17">
        <v>24.0654</v>
      </c>
      <c r="Z103" s="17">
        <v>25.0654</v>
      </c>
      <c r="AA103" s="17">
        <v>21.7</v>
      </c>
      <c r="AB103" s="90">
        <v>22.5</v>
      </c>
      <c r="AC103" s="90">
        <v>23.43</v>
      </c>
      <c r="AE103">
        <v>23.7</v>
      </c>
      <c r="AF103">
        <v>21.02</v>
      </c>
      <c r="AI103">
        <v>14.33</v>
      </c>
      <c r="AJ103">
        <v>24.15</v>
      </c>
      <c r="AL103">
        <v>21.29</v>
      </c>
      <c r="AM103">
        <v>23.16</v>
      </c>
      <c r="AO103">
        <v>21.17</v>
      </c>
      <c r="AP103">
        <v>22.45</v>
      </c>
      <c r="AQ103">
        <v>17.78</v>
      </c>
      <c r="AT103">
        <v>21.37</v>
      </c>
      <c r="AW103">
        <v>23</v>
      </c>
      <c r="AY103">
        <v>23.26</v>
      </c>
      <c r="BB103">
        <v>17.97</v>
      </c>
      <c r="BD103">
        <v>18.46</v>
      </c>
      <c r="BG103">
        <v>12.87</v>
      </c>
      <c r="BH103">
        <v>22.3</v>
      </c>
      <c r="BK103">
        <v>16.690000000000001</v>
      </c>
      <c r="BM103">
        <v>23.46</v>
      </c>
      <c r="BN103" s="16"/>
    </row>
    <row r="104" spans="1:66">
      <c r="A104" s="319"/>
      <c r="B104" s="227"/>
      <c r="C104" s="7">
        <v>150</v>
      </c>
      <c r="D104">
        <f>+入力シート①!G$12</f>
        <v>18.29</v>
      </c>
      <c r="E104">
        <f t="shared" si="35"/>
        <v>34</v>
      </c>
      <c r="F104" s="5">
        <f t="shared" si="36"/>
        <v>17.623344117647054</v>
      </c>
      <c r="G104" s="5">
        <f t="shared" si="37"/>
        <v>3.2162562424480159</v>
      </c>
      <c r="H104" s="5">
        <f t="shared" si="38"/>
        <v>21.05</v>
      </c>
      <c r="I104" s="5">
        <f t="shared" si="39"/>
        <v>10.49</v>
      </c>
      <c r="J104" s="5">
        <f t="shared" si="40"/>
        <v>0.66665588235294493</v>
      </c>
      <c r="K104" s="5">
        <f t="shared" si="41"/>
        <v>0.20727698047016541</v>
      </c>
      <c r="M104" s="16"/>
      <c r="N104" s="177">
        <v>18.29</v>
      </c>
      <c r="O104">
        <v>18.46</v>
      </c>
      <c r="P104">
        <v>14.35</v>
      </c>
      <c r="Q104">
        <v>12.62</v>
      </c>
      <c r="R104">
        <v>19.16</v>
      </c>
      <c r="S104" s="17">
        <v>18.079999999999998</v>
      </c>
      <c r="T104" s="17">
        <v>13.23</v>
      </c>
      <c r="U104" s="17">
        <v>19.72</v>
      </c>
      <c r="V104" s="17">
        <v>19.415900000000001</v>
      </c>
      <c r="W104" s="17">
        <v>19.418800000000001</v>
      </c>
      <c r="X104" s="17">
        <v>20.3856</v>
      </c>
      <c r="Y104" s="17">
        <v>19.361699999999999</v>
      </c>
      <c r="Z104" s="17">
        <v>20.361699999999999</v>
      </c>
      <c r="AA104" s="17">
        <v>18.7</v>
      </c>
      <c r="AB104" s="90">
        <v>20.010000000000002</v>
      </c>
      <c r="AC104" s="90">
        <v>20.010000000000002</v>
      </c>
      <c r="AE104">
        <v>20.48</v>
      </c>
      <c r="AF104">
        <v>19.72</v>
      </c>
      <c r="AI104">
        <v>12.43</v>
      </c>
      <c r="AJ104">
        <v>21.02</v>
      </c>
      <c r="AL104">
        <v>17.79</v>
      </c>
      <c r="AM104">
        <v>20.05</v>
      </c>
      <c r="AO104">
        <v>16.649999999999999</v>
      </c>
      <c r="AP104">
        <v>19.329999999999998</v>
      </c>
      <c r="AQ104">
        <v>10.59</v>
      </c>
      <c r="AT104">
        <v>18.84</v>
      </c>
      <c r="AW104">
        <v>21.05</v>
      </c>
      <c r="AY104">
        <v>20.57</v>
      </c>
      <c r="BB104">
        <v>12.53</v>
      </c>
      <c r="BD104">
        <v>15.38</v>
      </c>
      <c r="BG104">
        <v>10.49</v>
      </c>
      <c r="BH104">
        <v>18.54</v>
      </c>
      <c r="BK104">
        <v>12.81</v>
      </c>
      <c r="BM104">
        <v>19.350000000000001</v>
      </c>
      <c r="BN104" s="16"/>
    </row>
    <row r="105" spans="1:66">
      <c r="A105" s="319"/>
      <c r="B105" s="227"/>
      <c r="C105" s="7">
        <v>200</v>
      </c>
      <c r="D105">
        <f>+入力シート①!G$13</f>
        <v>17.84</v>
      </c>
      <c r="E105">
        <f t="shared" si="35"/>
        <v>34</v>
      </c>
      <c r="F105" s="5">
        <f t="shared" si="36"/>
        <v>15.908608823529411</v>
      </c>
      <c r="G105" s="5">
        <f t="shared" si="37"/>
        <v>3.5199459415931251</v>
      </c>
      <c r="H105" s="5">
        <f t="shared" si="38"/>
        <v>19.3</v>
      </c>
      <c r="I105" s="5">
        <f t="shared" si="39"/>
        <v>8.07</v>
      </c>
      <c r="J105" s="5">
        <f t="shared" si="40"/>
        <v>1.9313911764705889</v>
      </c>
      <c r="K105" s="5">
        <f t="shared" si="41"/>
        <v>0.54869910178121728</v>
      </c>
      <c r="M105" s="16"/>
      <c r="N105" s="177">
        <v>17.84</v>
      </c>
      <c r="O105">
        <v>17.72</v>
      </c>
      <c r="P105">
        <v>12.57</v>
      </c>
      <c r="Q105">
        <v>10.64</v>
      </c>
      <c r="R105">
        <v>16.41</v>
      </c>
      <c r="S105" s="17">
        <v>17.62</v>
      </c>
      <c r="T105" s="17">
        <v>11.03</v>
      </c>
      <c r="U105" s="17">
        <v>18.71</v>
      </c>
      <c r="V105" s="17">
        <v>18.093499999999999</v>
      </c>
      <c r="W105" s="17">
        <v>18.6494</v>
      </c>
      <c r="X105" s="17">
        <v>19.019400000000001</v>
      </c>
      <c r="Y105" s="17">
        <v>17.915199999999999</v>
      </c>
      <c r="Z105" s="17">
        <v>18.915199999999999</v>
      </c>
      <c r="AA105" s="17">
        <v>16.48</v>
      </c>
      <c r="AB105" s="90">
        <v>18.66</v>
      </c>
      <c r="AC105" s="90">
        <v>18.940000000000001</v>
      </c>
      <c r="AE105">
        <v>19.25</v>
      </c>
      <c r="AF105">
        <v>18.61</v>
      </c>
      <c r="AI105">
        <v>9.67</v>
      </c>
      <c r="AJ105">
        <v>19.14</v>
      </c>
      <c r="AL105">
        <v>16.510000000000002</v>
      </c>
      <c r="AM105">
        <v>18.64</v>
      </c>
      <c r="AO105">
        <v>14.08</v>
      </c>
      <c r="AP105">
        <v>17.96</v>
      </c>
      <c r="AQ105">
        <v>8.07</v>
      </c>
      <c r="AT105">
        <v>18.16</v>
      </c>
      <c r="AW105">
        <v>17</v>
      </c>
      <c r="AY105">
        <v>19.3</v>
      </c>
      <c r="BB105">
        <v>10.35</v>
      </c>
      <c r="BD105">
        <v>13.57</v>
      </c>
      <c r="BG105">
        <v>8.51</v>
      </c>
      <c r="BH105">
        <v>14.87</v>
      </c>
      <c r="BK105">
        <v>11.34</v>
      </c>
      <c r="BM105">
        <v>16.649999999999999</v>
      </c>
      <c r="BN105" s="16"/>
    </row>
    <row r="106" spans="1:66">
      <c r="A106" s="319"/>
      <c r="B106" s="227"/>
      <c r="C106" s="7">
        <v>300</v>
      </c>
      <c r="D106">
        <f>+入力シート①!G$14</f>
        <v>16.47</v>
      </c>
      <c r="E106">
        <f t="shared" si="35"/>
        <v>21</v>
      </c>
      <c r="F106" s="5">
        <f t="shared" si="36"/>
        <v>14.360638095238095</v>
      </c>
      <c r="G106" s="5">
        <f t="shared" si="37"/>
        <v>3.4663843552722491</v>
      </c>
      <c r="H106" s="5">
        <f t="shared" si="38"/>
        <v>17.62</v>
      </c>
      <c r="I106" s="5">
        <f t="shared" si="39"/>
        <v>7.27</v>
      </c>
      <c r="J106" s="5">
        <f t="shared" si="40"/>
        <v>2.1093619047619043</v>
      </c>
      <c r="K106" s="5">
        <f t="shared" si="41"/>
        <v>0.60851933558771076</v>
      </c>
      <c r="M106" s="16"/>
      <c r="N106" s="177">
        <v>16.47</v>
      </c>
      <c r="O106">
        <v>14.96</v>
      </c>
      <c r="P106">
        <v>8.61</v>
      </c>
      <c r="Q106">
        <v>8.0399999999999991</v>
      </c>
      <c r="R106">
        <v>12.28</v>
      </c>
      <c r="S106" s="17">
        <v>16.27</v>
      </c>
      <c r="T106" s="17">
        <v>8.3699999999999992</v>
      </c>
      <c r="U106" s="17">
        <v>16.989999999999998</v>
      </c>
      <c r="V106" s="17">
        <v>16.590800000000002</v>
      </c>
      <c r="W106" s="17">
        <v>17.132899999999999</v>
      </c>
      <c r="X106" s="17">
        <v>17.083500000000001</v>
      </c>
      <c r="Y106" s="17">
        <v>13.6981</v>
      </c>
      <c r="Z106" s="17">
        <v>14.6981</v>
      </c>
      <c r="AA106" s="17">
        <v>13.13</v>
      </c>
      <c r="AB106" s="90">
        <v>17.03</v>
      </c>
      <c r="AC106" s="90">
        <v>16.260000000000002</v>
      </c>
      <c r="AE106">
        <v>17.62</v>
      </c>
      <c r="AF106">
        <v>17.170000000000002</v>
      </c>
      <c r="AI106">
        <v>7.27</v>
      </c>
      <c r="AJ106">
        <v>17.53</v>
      </c>
      <c r="AL106">
        <v>14.37</v>
      </c>
      <c r="BN106" s="16"/>
    </row>
    <row r="107" spans="1:66">
      <c r="A107" s="319"/>
      <c r="B107" s="227"/>
      <c r="C107" s="7">
        <v>400</v>
      </c>
      <c r="D107">
        <f>+入力シート①!G$15</f>
        <v>14.55</v>
      </c>
      <c r="E107">
        <f t="shared" si="35"/>
        <v>21</v>
      </c>
      <c r="F107" s="5">
        <f t="shared" si="36"/>
        <v>11.806695238095237</v>
      </c>
      <c r="G107" s="5">
        <f t="shared" si="37"/>
        <v>3.5240237663041074</v>
      </c>
      <c r="H107" s="5">
        <f t="shared" si="38"/>
        <v>16.09</v>
      </c>
      <c r="I107" s="5">
        <f t="shared" si="39"/>
        <v>5.4</v>
      </c>
      <c r="J107" s="5">
        <f t="shared" si="40"/>
        <v>2.7433047619047635</v>
      </c>
      <c r="K107" s="5">
        <f t="shared" si="41"/>
        <v>0.77845807628643238</v>
      </c>
      <c r="M107" s="16"/>
      <c r="N107" s="177">
        <v>14.55</v>
      </c>
      <c r="O107">
        <v>11.79</v>
      </c>
      <c r="P107">
        <v>6.86</v>
      </c>
      <c r="Q107">
        <v>6.65</v>
      </c>
      <c r="R107">
        <v>9.8800000000000008</v>
      </c>
      <c r="S107" s="17">
        <v>13.94</v>
      </c>
      <c r="T107" s="17">
        <v>6.15</v>
      </c>
      <c r="U107" s="17">
        <v>15.12</v>
      </c>
      <c r="V107" s="17">
        <v>13.914</v>
      </c>
      <c r="W107" s="17">
        <v>15.2463</v>
      </c>
      <c r="X107" s="17">
        <v>14.3247</v>
      </c>
      <c r="Y107" s="17">
        <v>8.8078000000000003</v>
      </c>
      <c r="Z107" s="17">
        <v>9.8078000000000003</v>
      </c>
      <c r="AA107" s="17">
        <v>9.0299999999999994</v>
      </c>
      <c r="AB107" s="90">
        <v>15.17</v>
      </c>
      <c r="AC107" s="90">
        <v>13.56</v>
      </c>
      <c r="AE107">
        <v>15.1</v>
      </c>
      <c r="AF107">
        <v>15.05</v>
      </c>
      <c r="AI107">
        <v>5.4</v>
      </c>
      <c r="AJ107">
        <v>16.09</v>
      </c>
      <c r="AL107">
        <v>11.5</v>
      </c>
      <c r="BN107" s="16"/>
    </row>
    <row r="108" spans="1:66">
      <c r="A108" s="319"/>
      <c r="B108" s="227"/>
      <c r="C108" s="7">
        <v>500</v>
      </c>
      <c r="D108">
        <f>+入力シート①!G$16</f>
        <v>13</v>
      </c>
      <c r="E108">
        <f t="shared" si="35"/>
        <v>16</v>
      </c>
      <c r="F108" s="5">
        <f t="shared" si="36"/>
        <v>9.7648937500000006</v>
      </c>
      <c r="G108" s="5">
        <f t="shared" si="37"/>
        <v>2.9895588743645201</v>
      </c>
      <c r="H108" s="5">
        <f t="shared" si="38"/>
        <v>13.19</v>
      </c>
      <c r="I108" s="5">
        <f t="shared" si="39"/>
        <v>5.28</v>
      </c>
      <c r="J108" s="5">
        <f t="shared" si="40"/>
        <v>3.2351062499999994</v>
      </c>
      <c r="K108" s="5">
        <f t="shared" si="41"/>
        <v>1.0821349857803602</v>
      </c>
      <c r="M108" s="16"/>
      <c r="N108" s="177">
        <v>13</v>
      </c>
      <c r="O108">
        <v>9.36</v>
      </c>
      <c r="P108">
        <v>5.8</v>
      </c>
      <c r="Q108">
        <v>5.4</v>
      </c>
      <c r="R108">
        <v>7.58</v>
      </c>
      <c r="S108" s="17">
        <v>11.21</v>
      </c>
      <c r="T108" s="17">
        <v>5.28</v>
      </c>
      <c r="U108" s="17">
        <v>12.09</v>
      </c>
      <c r="V108" s="17">
        <v>11.347099999999999</v>
      </c>
      <c r="X108" s="17">
        <v>11.8</v>
      </c>
      <c r="Y108" s="17">
        <v>6.3356000000000003</v>
      </c>
      <c r="Z108" s="17">
        <v>7.3356000000000003</v>
      </c>
      <c r="AB108" s="90">
        <v>12.98</v>
      </c>
      <c r="AC108" s="90">
        <v>10.79</v>
      </c>
      <c r="AE108">
        <v>13.19</v>
      </c>
      <c r="AF108">
        <v>12.74</v>
      </c>
      <c r="BN108" s="16"/>
    </row>
    <row r="109" spans="1:66">
      <c r="A109" s="319"/>
      <c r="B109" s="227"/>
      <c r="C109" s="7">
        <v>600</v>
      </c>
      <c r="D109" t="str">
        <f>+入力シート①!G$17</f>
        <v>-</v>
      </c>
      <c r="E109">
        <f t="shared" si="35"/>
        <v>3</v>
      </c>
      <c r="F109" s="5">
        <f t="shared" si="36"/>
        <v>7.0366666666666662</v>
      </c>
      <c r="G109" s="5">
        <f t="shared" si="37"/>
        <v>1.9803114233204162</v>
      </c>
      <c r="H109" s="5">
        <f t="shared" si="38"/>
        <v>8.18</v>
      </c>
      <c r="I109" s="5">
        <f t="shared" si="39"/>
        <v>4.75</v>
      </c>
      <c r="J109" s="5" t="e">
        <f t="shared" si="40"/>
        <v>#VALUE!</v>
      </c>
      <c r="K109" s="5" t="e">
        <f t="shared" si="41"/>
        <v>#VALUE!</v>
      </c>
      <c r="M109" s="16"/>
      <c r="N109" s="177" t="s">
        <v>109</v>
      </c>
      <c r="R109">
        <v>8.18</v>
      </c>
      <c r="S109" s="17">
        <v>8.18</v>
      </c>
      <c r="T109" s="17">
        <v>4.75</v>
      </c>
      <c r="BN109" s="16"/>
    </row>
    <row r="110" spans="1:66">
      <c r="A110" s="319"/>
      <c r="B110" s="13"/>
      <c r="C110" s="13"/>
      <c r="D110" s="18"/>
      <c r="E110" s="18"/>
      <c r="F110" s="38"/>
      <c r="G110" s="38"/>
      <c r="H110" s="38"/>
      <c r="I110" s="38"/>
      <c r="J110" s="38"/>
      <c r="K110" s="38"/>
      <c r="L110" s="18"/>
      <c r="M110" s="16"/>
      <c r="N110" s="181"/>
      <c r="O110" s="18"/>
      <c r="P110" s="175"/>
      <c r="Q110" s="175"/>
      <c r="R110" s="175"/>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6"/>
    </row>
    <row r="111" spans="1:66">
      <c r="A111" s="319"/>
      <c r="B111" s="228" t="s">
        <v>25</v>
      </c>
      <c r="C111" s="11" t="s">
        <v>23</v>
      </c>
      <c r="D111">
        <f>+入力シート①!G$19</f>
        <v>353</v>
      </c>
      <c r="E111">
        <f>+COUNT($M111:$BN111)</f>
        <v>34</v>
      </c>
      <c r="F111" s="5">
        <f>+AVERAGE($M111:$BN111)</f>
        <v>165.41176470588235</v>
      </c>
      <c r="G111" s="5">
        <f>+STDEV($M111:$BN111)</f>
        <v>97.292784511512281</v>
      </c>
      <c r="H111" s="5">
        <f>+MAX($M111:$BN111)</f>
        <v>353</v>
      </c>
      <c r="I111" s="5">
        <f>+MIN($M111:$BN111)</f>
        <v>5</v>
      </c>
      <c r="J111" s="5">
        <f>+D111-F111</f>
        <v>187.58823529411765</v>
      </c>
      <c r="K111" s="5">
        <f>+J111/G111</f>
        <v>1.9280796231288977</v>
      </c>
      <c r="M111" s="16"/>
      <c r="N111" s="177">
        <v>353</v>
      </c>
      <c r="O111">
        <v>28</v>
      </c>
      <c r="P111">
        <v>257</v>
      </c>
      <c r="Q111">
        <v>140</v>
      </c>
      <c r="R111">
        <v>76</v>
      </c>
      <c r="S111" s="17">
        <v>202</v>
      </c>
      <c r="T111" s="17">
        <v>70</v>
      </c>
      <c r="U111" s="17">
        <v>192</v>
      </c>
      <c r="V111" s="17">
        <v>218</v>
      </c>
      <c r="W111" s="17">
        <v>64</v>
      </c>
      <c r="X111" s="17">
        <v>245</v>
      </c>
      <c r="Y111" s="17">
        <v>5</v>
      </c>
      <c r="Z111" s="17">
        <v>6</v>
      </c>
      <c r="AA111" s="17">
        <v>95</v>
      </c>
      <c r="AB111" s="90">
        <v>189</v>
      </c>
      <c r="AC111" s="90">
        <v>265</v>
      </c>
      <c r="AD111">
        <v>140</v>
      </c>
      <c r="AE111">
        <v>172</v>
      </c>
      <c r="AF111">
        <v>273</v>
      </c>
      <c r="AI111">
        <v>73</v>
      </c>
      <c r="AJ111">
        <v>137</v>
      </c>
      <c r="AL111">
        <v>24</v>
      </c>
      <c r="AM111">
        <v>208</v>
      </c>
      <c r="AO111">
        <v>154</v>
      </c>
      <c r="AP111">
        <v>229</v>
      </c>
      <c r="AQ111">
        <v>292</v>
      </c>
      <c r="AT111">
        <v>180</v>
      </c>
      <c r="AW111">
        <v>8</v>
      </c>
      <c r="AY111">
        <v>183</v>
      </c>
      <c r="BB111">
        <v>262</v>
      </c>
      <c r="BD111">
        <v>143</v>
      </c>
      <c r="BG111">
        <v>296</v>
      </c>
      <c r="BH111">
        <v>327</v>
      </c>
      <c r="BM111">
        <v>118</v>
      </c>
      <c r="BN111" s="16"/>
    </row>
    <row r="112" spans="1:66">
      <c r="A112" s="319"/>
      <c r="B112" s="229"/>
      <c r="C112" s="8" t="s">
        <v>24</v>
      </c>
      <c r="D112">
        <f>+入力シート①!G$20</f>
        <v>0.2</v>
      </c>
      <c r="E112">
        <f>+COUNT($M112:$BN112)</f>
        <v>34</v>
      </c>
      <c r="F112" s="5">
        <f>+AVERAGE($M112:$BN112)</f>
        <v>1.2285294117647059</v>
      </c>
      <c r="G112" s="5">
        <f>+STDEV($M112:$BN112)</f>
        <v>0.75251953504469604</v>
      </c>
      <c r="H112" s="5">
        <f>+MAX($M112:$BN112)</f>
        <v>3.6</v>
      </c>
      <c r="I112" s="5">
        <f>+MIN($M112:$BN112)</f>
        <v>0.2</v>
      </c>
      <c r="J112" s="5">
        <f>+D112-F112</f>
        <v>-1.0285294117647059</v>
      </c>
      <c r="K112" s="5">
        <f>+J112/G112</f>
        <v>-1.3667810121415866</v>
      </c>
      <c r="M112" s="16"/>
      <c r="N112" s="177">
        <v>0.2</v>
      </c>
      <c r="O112">
        <v>1.6</v>
      </c>
      <c r="P112">
        <v>0.7</v>
      </c>
      <c r="Q112">
        <v>0.8</v>
      </c>
      <c r="R112">
        <v>3.6</v>
      </c>
      <c r="S112" s="17">
        <v>0.9</v>
      </c>
      <c r="T112" s="17">
        <v>1.1000000000000001</v>
      </c>
      <c r="U112" s="17">
        <v>0.2</v>
      </c>
      <c r="V112" s="17">
        <v>1.3</v>
      </c>
      <c r="W112" s="17">
        <v>0.8</v>
      </c>
      <c r="X112" s="17">
        <v>1</v>
      </c>
      <c r="Y112" s="17">
        <v>1.8</v>
      </c>
      <c r="Z112" s="17">
        <v>2.8</v>
      </c>
      <c r="AA112" s="17">
        <v>2.2999999999999998</v>
      </c>
      <c r="AB112" s="90">
        <v>0.4</v>
      </c>
      <c r="AC112" s="90">
        <v>0.8</v>
      </c>
      <c r="AD112">
        <v>1.1000000000000001</v>
      </c>
      <c r="AE112">
        <v>0.5</v>
      </c>
      <c r="AF112">
        <v>1.4</v>
      </c>
      <c r="AI112">
        <v>1</v>
      </c>
      <c r="AJ112">
        <v>1.3</v>
      </c>
      <c r="AL112">
        <v>0.49</v>
      </c>
      <c r="AM112">
        <v>0.96</v>
      </c>
      <c r="AO112">
        <v>1.95</v>
      </c>
      <c r="AP112">
        <v>0.92</v>
      </c>
      <c r="AQ112">
        <v>1.35</v>
      </c>
      <c r="AT112">
        <v>1.4</v>
      </c>
      <c r="AW112">
        <v>2.4</v>
      </c>
      <c r="AY112">
        <v>1.2</v>
      </c>
      <c r="BB112">
        <v>1.2</v>
      </c>
      <c r="BD112">
        <v>2</v>
      </c>
      <c r="BG112">
        <v>1.4</v>
      </c>
      <c r="BH112">
        <v>0.3</v>
      </c>
      <c r="BM112">
        <v>0.6</v>
      </c>
      <c r="BN112" s="16"/>
    </row>
    <row r="113" spans="1:66" ht="0.95" customHeight="1">
      <c r="M113" s="16"/>
      <c r="BN113" s="16"/>
    </row>
    <row r="114" spans="1:66" ht="0.95" customHeight="1">
      <c r="M114" s="16"/>
      <c r="BN114" s="16"/>
    </row>
    <row r="115" spans="1:66" ht="0.95" customHeight="1">
      <c r="M115" s="16"/>
      <c r="BN115" s="16"/>
    </row>
    <row r="116" spans="1:66" ht="0.95" customHeight="1">
      <c r="M116" s="16"/>
      <c r="BN116" s="16"/>
    </row>
    <row r="117" spans="1:66" ht="0.95" customHeight="1">
      <c r="M117" s="16"/>
      <c r="BN117" s="16"/>
    </row>
    <row r="118" spans="1:66" ht="0.95" customHeight="1">
      <c r="M118" s="16"/>
      <c r="BN118" s="16"/>
    </row>
    <row r="119" spans="1:66" ht="0.95" customHeight="1">
      <c r="M119" s="16"/>
      <c r="BN119" s="16"/>
    </row>
    <row r="120" spans="1:66" ht="0.95" customHeight="1">
      <c r="M120" s="16"/>
      <c r="BN120" s="16"/>
    </row>
    <row r="121" spans="1:66" ht="16.5" thickBot="1">
      <c r="D121" s="1" t="s">
        <v>26</v>
      </c>
      <c r="E121" s="1" t="s">
        <v>3</v>
      </c>
      <c r="F121" s="4" t="s">
        <v>4</v>
      </c>
      <c r="G121" s="4" t="s">
        <v>8</v>
      </c>
      <c r="H121" s="4" t="s">
        <v>5</v>
      </c>
      <c r="I121" s="4" t="s">
        <v>6</v>
      </c>
      <c r="J121" s="4" t="s">
        <v>7</v>
      </c>
      <c r="K121" s="5" t="s">
        <v>56</v>
      </c>
      <c r="M121" s="16"/>
      <c r="N121" s="178" t="s">
        <v>26</v>
      </c>
      <c r="O121" s="1" t="s">
        <v>26</v>
      </c>
      <c r="P121" s="1" t="s">
        <v>26</v>
      </c>
      <c r="Q121" s="1" t="s">
        <v>26</v>
      </c>
      <c r="R121" s="1" t="s">
        <v>26</v>
      </c>
      <c r="S121" s="17" t="s">
        <v>105</v>
      </c>
      <c r="T121" s="17" t="s">
        <v>105</v>
      </c>
      <c r="U121" s="17" t="s">
        <v>105</v>
      </c>
      <c r="X121" s="156"/>
      <c r="AA121" s="156"/>
      <c r="AB121" s="91"/>
      <c r="AC121" s="91"/>
      <c r="AD121" s="1"/>
      <c r="AE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6"/>
    </row>
    <row r="122" spans="1:66">
      <c r="A122" s="319">
        <v>35</v>
      </c>
      <c r="B122" s="230" t="s">
        <v>18</v>
      </c>
      <c r="C122" s="231"/>
      <c r="D122" s="92">
        <f>+入力シート①!H$2</f>
        <v>43775</v>
      </c>
      <c r="E122" s="19"/>
      <c r="F122" s="32"/>
      <c r="G122" s="32"/>
      <c r="H122" s="32"/>
      <c r="I122" s="32"/>
      <c r="J122" s="32"/>
      <c r="K122" s="33"/>
      <c r="M122" s="16"/>
      <c r="N122" s="92">
        <v>43775</v>
      </c>
      <c r="O122" s="92">
        <v>43409</v>
      </c>
      <c r="P122" s="92">
        <v>43041</v>
      </c>
      <c r="Q122" s="92">
        <v>42675</v>
      </c>
      <c r="R122" s="92">
        <v>42312</v>
      </c>
      <c r="S122" s="165">
        <v>41955</v>
      </c>
      <c r="T122" s="165">
        <v>41218</v>
      </c>
      <c r="U122" s="165">
        <v>41218</v>
      </c>
      <c r="V122" s="17">
        <v>2011</v>
      </c>
      <c r="W122" s="17">
        <v>2010</v>
      </c>
      <c r="X122" s="17">
        <f t="shared" ref="X122:BF122" si="42">+X$1</f>
        <v>2009</v>
      </c>
      <c r="Y122" s="17">
        <f t="shared" si="42"/>
        <v>2008</v>
      </c>
      <c r="Z122" s="17">
        <f t="shared" si="42"/>
        <v>2007</v>
      </c>
      <c r="AA122" s="17">
        <f t="shared" si="42"/>
        <v>2006</v>
      </c>
      <c r="AB122" s="90">
        <f t="shared" si="42"/>
        <v>2005</v>
      </c>
      <c r="AC122" s="90">
        <f t="shared" si="42"/>
        <v>2004</v>
      </c>
      <c r="AD122">
        <f t="shared" si="42"/>
        <v>2003</v>
      </c>
      <c r="AE122">
        <f t="shared" si="42"/>
        <v>2002</v>
      </c>
      <c r="AF122">
        <f t="shared" si="42"/>
        <v>2001</v>
      </c>
      <c r="AG122">
        <f t="shared" si="42"/>
        <v>2000</v>
      </c>
      <c r="AH122">
        <f t="shared" si="42"/>
        <v>1999</v>
      </c>
      <c r="AI122">
        <f t="shared" si="42"/>
        <v>1998</v>
      </c>
      <c r="AJ122">
        <f t="shared" si="42"/>
        <v>1997</v>
      </c>
      <c r="AK122">
        <f t="shared" si="42"/>
        <v>1996</v>
      </c>
      <c r="AL122">
        <f t="shared" si="42"/>
        <v>1995</v>
      </c>
      <c r="AM122">
        <f t="shared" si="42"/>
        <v>1994</v>
      </c>
      <c r="AN122">
        <f t="shared" si="42"/>
        <v>0</v>
      </c>
      <c r="AO122">
        <f t="shared" si="42"/>
        <v>1992</v>
      </c>
      <c r="AP122">
        <f t="shared" si="42"/>
        <v>1991</v>
      </c>
      <c r="AQ122">
        <f t="shared" si="42"/>
        <v>1990</v>
      </c>
      <c r="AR122">
        <f t="shared" si="42"/>
        <v>1990</v>
      </c>
      <c r="AS122">
        <f t="shared" si="42"/>
        <v>1990</v>
      </c>
      <c r="AT122">
        <f t="shared" si="42"/>
        <v>1989</v>
      </c>
      <c r="AU122">
        <f t="shared" si="42"/>
        <v>1989</v>
      </c>
      <c r="AV122">
        <f t="shared" si="42"/>
        <v>1988</v>
      </c>
      <c r="AW122">
        <f t="shared" si="42"/>
        <v>1987</v>
      </c>
      <c r="AX122">
        <f t="shared" si="42"/>
        <v>1987</v>
      </c>
      <c r="AY122">
        <f t="shared" si="42"/>
        <v>1986</v>
      </c>
      <c r="AZ122">
        <f t="shared" si="42"/>
        <v>1986</v>
      </c>
      <c r="BA122">
        <f t="shared" si="42"/>
        <v>1986</v>
      </c>
      <c r="BB122">
        <f t="shared" si="42"/>
        <v>1985</v>
      </c>
      <c r="BC122">
        <f t="shared" si="42"/>
        <v>1985</v>
      </c>
      <c r="BD122">
        <f t="shared" si="42"/>
        <v>1985</v>
      </c>
      <c r="BE122">
        <f t="shared" si="42"/>
        <v>1984</v>
      </c>
      <c r="BF122">
        <f t="shared" si="42"/>
        <v>1984</v>
      </c>
      <c r="BG122">
        <f t="shared" ref="BG122:BM122" si="43">+BG$1</f>
        <v>1984</v>
      </c>
      <c r="BH122">
        <f t="shared" si="43"/>
        <v>1983</v>
      </c>
      <c r="BI122">
        <f t="shared" si="43"/>
        <v>1983</v>
      </c>
      <c r="BJ122">
        <f t="shared" si="43"/>
        <v>1983</v>
      </c>
      <c r="BK122">
        <f t="shared" si="43"/>
        <v>1982</v>
      </c>
      <c r="BL122">
        <f t="shared" si="43"/>
        <v>1981</v>
      </c>
      <c r="BM122">
        <f t="shared" si="43"/>
        <v>1980</v>
      </c>
      <c r="BN122" s="16"/>
    </row>
    <row r="123" spans="1:66">
      <c r="A123" s="319"/>
      <c r="B123" s="230" t="s">
        <v>19</v>
      </c>
      <c r="C123" s="231"/>
      <c r="D123" s="93">
        <f>+入力シート①!H$2</f>
        <v>43775</v>
      </c>
      <c r="E123" s="20"/>
      <c r="F123" s="34"/>
      <c r="G123" s="34"/>
      <c r="H123" s="34"/>
      <c r="I123" s="34"/>
      <c r="J123" s="34"/>
      <c r="K123" s="35"/>
      <c r="M123" s="16"/>
      <c r="N123" s="93">
        <v>43775</v>
      </c>
      <c r="O123" s="93">
        <v>43409</v>
      </c>
      <c r="P123" s="93">
        <v>43041</v>
      </c>
      <c r="Q123" s="93">
        <v>42675</v>
      </c>
      <c r="R123" s="93">
        <v>42312</v>
      </c>
      <c r="S123" s="166">
        <v>41955</v>
      </c>
      <c r="T123" s="166">
        <v>41218</v>
      </c>
      <c r="U123" s="166">
        <v>41218</v>
      </c>
      <c r="V123" s="17">
        <v>11</v>
      </c>
      <c r="W123" s="17">
        <v>11</v>
      </c>
      <c r="X123" s="17">
        <f>+X$3</f>
        <v>11</v>
      </c>
      <c r="Y123" s="17">
        <f>+Y$3</f>
        <v>11</v>
      </c>
      <c r="Z123" s="17">
        <f>+Z$3</f>
        <v>11</v>
      </c>
      <c r="AA123" s="17">
        <f t="shared" ref="AA123:BM123" si="44">+AA$3</f>
        <v>11</v>
      </c>
      <c r="AB123" s="90">
        <f t="shared" si="44"/>
        <v>11</v>
      </c>
      <c r="AC123" s="90">
        <f t="shared" si="44"/>
        <v>11</v>
      </c>
      <c r="AD123">
        <f t="shared" si="44"/>
        <v>11</v>
      </c>
      <c r="AE123">
        <f t="shared" si="44"/>
        <v>11</v>
      </c>
      <c r="AF123">
        <f t="shared" si="44"/>
        <v>11</v>
      </c>
      <c r="AG123">
        <f t="shared" si="44"/>
        <v>11</v>
      </c>
      <c r="AH123">
        <f t="shared" si="44"/>
        <v>11</v>
      </c>
      <c r="AI123">
        <f t="shared" si="44"/>
        <v>11</v>
      </c>
      <c r="AJ123">
        <f t="shared" si="44"/>
        <v>11</v>
      </c>
      <c r="AK123">
        <f t="shared" si="44"/>
        <v>11</v>
      </c>
      <c r="AL123">
        <f t="shared" si="44"/>
        <v>11</v>
      </c>
      <c r="AM123">
        <f t="shared" si="44"/>
        <v>11</v>
      </c>
      <c r="AN123">
        <f t="shared" si="44"/>
        <v>11</v>
      </c>
      <c r="AO123">
        <f t="shared" si="44"/>
        <v>11</v>
      </c>
      <c r="AP123">
        <f t="shared" si="44"/>
        <v>11</v>
      </c>
      <c r="AQ123">
        <f t="shared" si="44"/>
        <v>11</v>
      </c>
      <c r="AR123">
        <f t="shared" si="44"/>
        <v>11</v>
      </c>
      <c r="AS123">
        <f t="shared" si="44"/>
        <v>11</v>
      </c>
      <c r="AT123">
        <f t="shared" si="44"/>
        <v>11</v>
      </c>
      <c r="AU123">
        <f t="shared" si="44"/>
        <v>11</v>
      </c>
      <c r="AV123">
        <f t="shared" si="44"/>
        <v>11</v>
      </c>
      <c r="AW123">
        <f t="shared" si="44"/>
        <v>11</v>
      </c>
      <c r="AX123">
        <f t="shared" si="44"/>
        <v>11</v>
      </c>
      <c r="AY123">
        <f t="shared" si="44"/>
        <v>11</v>
      </c>
      <c r="AZ123">
        <f t="shared" si="44"/>
        <v>11</v>
      </c>
      <c r="BA123">
        <f t="shared" si="44"/>
        <v>11</v>
      </c>
      <c r="BB123">
        <f t="shared" si="44"/>
        <v>11</v>
      </c>
      <c r="BC123">
        <f t="shared" si="44"/>
        <v>11</v>
      </c>
      <c r="BD123">
        <f t="shared" si="44"/>
        <v>11</v>
      </c>
      <c r="BE123">
        <f t="shared" si="44"/>
        <v>11</v>
      </c>
      <c r="BF123">
        <f t="shared" si="44"/>
        <v>11</v>
      </c>
      <c r="BG123">
        <f t="shared" si="44"/>
        <v>11</v>
      </c>
      <c r="BH123">
        <f t="shared" si="44"/>
        <v>11</v>
      </c>
      <c r="BI123">
        <f t="shared" si="44"/>
        <v>11</v>
      </c>
      <c r="BJ123">
        <f t="shared" si="44"/>
        <v>11</v>
      </c>
      <c r="BK123">
        <f t="shared" si="44"/>
        <v>11</v>
      </c>
      <c r="BL123">
        <f t="shared" si="44"/>
        <v>11</v>
      </c>
      <c r="BM123">
        <f t="shared" si="44"/>
        <v>11</v>
      </c>
      <c r="BN123" s="16"/>
    </row>
    <row r="124" spans="1:66">
      <c r="A124" s="319"/>
      <c r="B124" s="230" t="s">
        <v>20</v>
      </c>
      <c r="C124" s="231"/>
      <c r="D124" s="94">
        <f>+入力シート①!H$2</f>
        <v>43775</v>
      </c>
      <c r="E124" s="20"/>
      <c r="F124" s="34"/>
      <c r="G124" s="34"/>
      <c r="H124" s="34"/>
      <c r="I124" s="34"/>
      <c r="J124" s="34"/>
      <c r="K124" s="35"/>
      <c r="M124" s="16"/>
      <c r="N124" s="201">
        <v>43775</v>
      </c>
      <c r="O124" s="94">
        <v>43409</v>
      </c>
      <c r="P124" s="94">
        <v>43041</v>
      </c>
      <c r="Q124" s="94">
        <v>42675</v>
      </c>
      <c r="R124" s="94">
        <v>42312</v>
      </c>
      <c r="S124" s="163">
        <v>41955</v>
      </c>
      <c r="T124" s="163">
        <v>41218</v>
      </c>
      <c r="U124" s="163">
        <v>41218</v>
      </c>
      <c r="V124" s="17">
        <v>4</v>
      </c>
      <c r="W124" s="17">
        <v>4</v>
      </c>
      <c r="X124" s="163">
        <v>40121</v>
      </c>
      <c r="Y124" s="17">
        <v>7</v>
      </c>
      <c r="Z124" s="17">
        <v>8</v>
      </c>
      <c r="AA124" s="17">
        <v>6</v>
      </c>
      <c r="AB124" s="90">
        <v>22</v>
      </c>
      <c r="AC124" s="90">
        <v>2</v>
      </c>
      <c r="AD124">
        <v>19</v>
      </c>
      <c r="AE124">
        <v>7</v>
      </c>
      <c r="AF124">
        <v>11</v>
      </c>
      <c r="AI124">
        <v>30</v>
      </c>
      <c r="AJ124">
        <v>10</v>
      </c>
      <c r="AL124">
        <v>16</v>
      </c>
      <c r="AO124">
        <v>4</v>
      </c>
      <c r="AP124">
        <v>22</v>
      </c>
      <c r="AQ124">
        <v>7</v>
      </c>
      <c r="AT124">
        <v>21</v>
      </c>
      <c r="AY124">
        <v>17</v>
      </c>
      <c r="BB124">
        <v>5</v>
      </c>
      <c r="BD124">
        <v>22</v>
      </c>
      <c r="BG124">
        <v>24</v>
      </c>
      <c r="BH124">
        <v>1</v>
      </c>
      <c r="BK124">
        <v>1</v>
      </c>
      <c r="BM124">
        <v>5</v>
      </c>
      <c r="BN124" s="16"/>
    </row>
    <row r="125" spans="1:66">
      <c r="A125" s="319"/>
      <c r="B125" s="230" t="s">
        <v>57</v>
      </c>
      <c r="C125" s="231"/>
      <c r="D125">
        <f>+入力シート①!H$3</f>
        <v>35</v>
      </c>
      <c r="E125" s="20"/>
      <c r="F125" s="34"/>
      <c r="G125" s="34"/>
      <c r="H125" s="34"/>
      <c r="I125" s="34"/>
      <c r="J125" s="34"/>
      <c r="K125" s="35"/>
      <c r="M125" s="16"/>
      <c r="N125" s="177">
        <v>35</v>
      </c>
      <c r="O125">
        <v>35</v>
      </c>
      <c r="P125">
        <v>35</v>
      </c>
      <c r="Q125">
        <v>35</v>
      </c>
      <c r="R125">
        <v>35</v>
      </c>
      <c r="S125" s="17">
        <v>35</v>
      </c>
      <c r="T125" s="17">
        <v>35</v>
      </c>
      <c r="U125" s="17">
        <v>35</v>
      </c>
      <c r="V125" s="17">
        <v>35</v>
      </c>
      <c r="W125" s="17">
        <v>35</v>
      </c>
      <c r="X125" s="17">
        <f>+$A$122</f>
        <v>35</v>
      </c>
      <c r="Y125" s="17">
        <f>+$A$122</f>
        <v>35</v>
      </c>
      <c r="Z125" s="17">
        <f>+$A$122</f>
        <v>35</v>
      </c>
      <c r="AA125" s="17">
        <f t="shared" ref="AA125:BM125" si="45">+$A$122</f>
        <v>35</v>
      </c>
      <c r="AB125" s="90">
        <f t="shared" si="45"/>
        <v>35</v>
      </c>
      <c r="AC125" s="90">
        <f t="shared" si="45"/>
        <v>35</v>
      </c>
      <c r="AD125">
        <f t="shared" si="45"/>
        <v>35</v>
      </c>
      <c r="AE125">
        <f t="shared" si="45"/>
        <v>35</v>
      </c>
      <c r="AF125">
        <f t="shared" si="45"/>
        <v>35</v>
      </c>
      <c r="AG125">
        <f t="shared" si="45"/>
        <v>35</v>
      </c>
      <c r="AH125">
        <f t="shared" si="45"/>
        <v>35</v>
      </c>
      <c r="AI125">
        <f t="shared" si="45"/>
        <v>35</v>
      </c>
      <c r="AJ125">
        <f t="shared" si="45"/>
        <v>35</v>
      </c>
      <c r="AK125">
        <f t="shared" si="45"/>
        <v>35</v>
      </c>
      <c r="AL125">
        <f t="shared" si="45"/>
        <v>35</v>
      </c>
      <c r="AM125">
        <f t="shared" si="45"/>
        <v>35</v>
      </c>
      <c r="AN125">
        <f t="shared" si="45"/>
        <v>35</v>
      </c>
      <c r="AO125">
        <f t="shared" si="45"/>
        <v>35</v>
      </c>
      <c r="AP125">
        <f t="shared" si="45"/>
        <v>35</v>
      </c>
      <c r="AQ125">
        <f t="shared" si="45"/>
        <v>35</v>
      </c>
      <c r="AR125">
        <f t="shared" si="45"/>
        <v>35</v>
      </c>
      <c r="AS125">
        <f t="shared" si="45"/>
        <v>35</v>
      </c>
      <c r="AT125">
        <f t="shared" si="45"/>
        <v>35</v>
      </c>
      <c r="AU125">
        <f t="shared" si="45"/>
        <v>35</v>
      </c>
      <c r="AV125">
        <f t="shared" si="45"/>
        <v>35</v>
      </c>
      <c r="AW125">
        <f t="shared" si="45"/>
        <v>35</v>
      </c>
      <c r="AX125">
        <f t="shared" si="45"/>
        <v>35</v>
      </c>
      <c r="AY125">
        <f t="shared" si="45"/>
        <v>35</v>
      </c>
      <c r="AZ125">
        <f t="shared" si="45"/>
        <v>35</v>
      </c>
      <c r="BA125">
        <f t="shared" si="45"/>
        <v>35</v>
      </c>
      <c r="BB125">
        <f t="shared" si="45"/>
        <v>35</v>
      </c>
      <c r="BC125">
        <f t="shared" si="45"/>
        <v>35</v>
      </c>
      <c r="BD125">
        <f t="shared" si="45"/>
        <v>35</v>
      </c>
      <c r="BE125">
        <f t="shared" si="45"/>
        <v>35</v>
      </c>
      <c r="BF125">
        <f t="shared" si="45"/>
        <v>35</v>
      </c>
      <c r="BG125">
        <f t="shared" si="45"/>
        <v>35</v>
      </c>
      <c r="BH125">
        <f t="shared" si="45"/>
        <v>35</v>
      </c>
      <c r="BI125">
        <f t="shared" si="45"/>
        <v>35</v>
      </c>
      <c r="BJ125">
        <f t="shared" si="45"/>
        <v>35</v>
      </c>
      <c r="BK125">
        <f t="shared" si="45"/>
        <v>35</v>
      </c>
      <c r="BL125">
        <f t="shared" si="45"/>
        <v>35</v>
      </c>
      <c r="BM125">
        <f t="shared" si="45"/>
        <v>35</v>
      </c>
      <c r="BN125" s="16"/>
    </row>
    <row r="126" spans="1:66" ht="16.5" thickBot="1">
      <c r="A126" s="319"/>
      <c r="B126" s="230" t="s">
        <v>21</v>
      </c>
      <c r="C126" s="231"/>
      <c r="D126" s="99">
        <f>+入力シート①!H$4</f>
        <v>0.26041666666666669</v>
      </c>
      <c r="E126" s="21"/>
      <c r="F126" s="36"/>
      <c r="G126" s="36"/>
      <c r="H126" s="36"/>
      <c r="I126" s="36"/>
      <c r="J126" s="36"/>
      <c r="K126" s="37"/>
      <c r="M126" s="16"/>
      <c r="N126" s="202">
        <v>0.26041666666666669</v>
      </c>
      <c r="O126" s="99">
        <v>0.3833333333333333</v>
      </c>
      <c r="P126" s="99">
        <v>0.27083333333333331</v>
      </c>
      <c r="Q126" s="99">
        <v>0.25347222222222221</v>
      </c>
      <c r="R126" s="99">
        <v>0.27430555555555552</v>
      </c>
      <c r="S126" s="164">
        <v>0.38194444444444442</v>
      </c>
      <c r="T126" s="164">
        <v>0.21527777777777779</v>
      </c>
      <c r="U126" s="164">
        <v>0.2951388888888889</v>
      </c>
      <c r="V126" s="157">
        <v>0.31944444444444448</v>
      </c>
      <c r="W126" s="157">
        <v>0.2638888888888889</v>
      </c>
      <c r="X126" s="164">
        <v>0.2638888888888889</v>
      </c>
      <c r="Y126" s="157">
        <v>0.211805555555556</v>
      </c>
      <c r="Z126" s="157">
        <v>0.25347222222222221</v>
      </c>
      <c r="AA126" s="157"/>
      <c r="BN126" s="16"/>
    </row>
    <row r="127" spans="1:66">
      <c r="A127" s="319"/>
      <c r="B127" s="227" t="s">
        <v>22</v>
      </c>
      <c r="C127" s="7">
        <v>0</v>
      </c>
      <c r="D127">
        <f>+入力シート①!H$5</f>
        <v>24.23</v>
      </c>
      <c r="E127">
        <f t="shared" ref="E127:E138" si="46">+COUNT($M127:$BN127)</f>
        <v>33</v>
      </c>
      <c r="F127" s="5">
        <f t="shared" ref="F127:F138" si="47">+AVERAGE($M127:$BN127)</f>
        <v>23.262078787878792</v>
      </c>
      <c r="G127" s="5">
        <f t="shared" ref="G127:G138" si="48">+STDEV($M127:$BN127)</f>
        <v>1.6575072714315566</v>
      </c>
      <c r="H127" s="5">
        <f t="shared" ref="H127:H138" si="49">+MAX($M127:$BN127)</f>
        <v>25.51</v>
      </c>
      <c r="I127" s="5">
        <f t="shared" ref="I127:I138" si="50">+MIN($M127:$BN127)</f>
        <v>18.3</v>
      </c>
      <c r="J127" s="5">
        <f t="shared" ref="J127:J138" si="51">+D127-F127</f>
        <v>0.96792121212120819</v>
      </c>
      <c r="K127" s="5">
        <f t="shared" ref="K127:K138" si="52">+J127/G127</f>
        <v>0.58396197036603859</v>
      </c>
      <c r="M127" s="16"/>
      <c r="N127" s="177">
        <v>24.23</v>
      </c>
      <c r="O127">
        <v>24.55</v>
      </c>
      <c r="P127">
        <v>23.61</v>
      </c>
      <c r="Q127">
        <v>22.17</v>
      </c>
      <c r="R127">
        <v>25.51</v>
      </c>
      <c r="S127" s="17">
        <v>23.22</v>
      </c>
      <c r="T127" s="17">
        <v>22.8</v>
      </c>
      <c r="U127" s="17">
        <v>24.09</v>
      </c>
      <c r="V127" s="17">
        <v>24.5</v>
      </c>
      <c r="W127" s="17">
        <v>23.968599999999999</v>
      </c>
      <c r="X127" s="17">
        <v>23.9</v>
      </c>
      <c r="Y127" s="17">
        <v>24.2</v>
      </c>
      <c r="Z127" s="17">
        <v>25.2</v>
      </c>
      <c r="AA127" s="17">
        <v>25.2</v>
      </c>
      <c r="AB127" s="90">
        <v>24.1</v>
      </c>
      <c r="AC127" s="90">
        <v>24.8</v>
      </c>
      <c r="AD127">
        <v>23.7</v>
      </c>
      <c r="AE127">
        <v>23.6</v>
      </c>
      <c r="AF127">
        <v>23.4</v>
      </c>
      <c r="AI127">
        <v>18.7</v>
      </c>
      <c r="AJ127">
        <v>23.6</v>
      </c>
      <c r="AL127">
        <v>23</v>
      </c>
      <c r="AO127">
        <v>22</v>
      </c>
      <c r="AP127">
        <v>22.7</v>
      </c>
      <c r="AQ127">
        <v>22</v>
      </c>
      <c r="AT127">
        <v>23.4</v>
      </c>
      <c r="AY127">
        <v>23.5</v>
      </c>
      <c r="BB127">
        <v>22</v>
      </c>
      <c r="BD127">
        <v>20.100000000000001</v>
      </c>
      <c r="BG127">
        <v>18.3</v>
      </c>
      <c r="BH127">
        <v>25</v>
      </c>
      <c r="BK127">
        <v>23.2</v>
      </c>
      <c r="BM127">
        <v>23.4</v>
      </c>
      <c r="BN127" s="16"/>
    </row>
    <row r="128" spans="1:66">
      <c r="A128" s="319"/>
      <c r="B128" s="227"/>
      <c r="C128" s="7">
        <v>10</v>
      </c>
      <c r="D128">
        <f>+入力シート①!H$6</f>
        <v>23.78</v>
      </c>
      <c r="E128">
        <f t="shared" si="46"/>
        <v>27</v>
      </c>
      <c r="F128" s="5">
        <f t="shared" si="47"/>
        <v>23.422081481481477</v>
      </c>
      <c r="G128" s="5">
        <f t="shared" si="48"/>
        <v>1.8714162535028498</v>
      </c>
      <c r="H128" s="5">
        <f t="shared" si="49"/>
        <v>25.99</v>
      </c>
      <c r="I128" s="5">
        <f t="shared" si="50"/>
        <v>18.3</v>
      </c>
      <c r="J128" s="5">
        <f t="shared" si="51"/>
        <v>0.35791851851852385</v>
      </c>
      <c r="K128" s="5">
        <f t="shared" si="52"/>
        <v>0.19125542906266033</v>
      </c>
      <c r="M128" s="16"/>
      <c r="N128" s="177">
        <v>23.78</v>
      </c>
      <c r="O128">
        <v>24.56</v>
      </c>
      <c r="P128">
        <v>23.5</v>
      </c>
      <c r="Q128">
        <v>22.04</v>
      </c>
      <c r="R128">
        <v>25.53</v>
      </c>
      <c r="S128" s="17">
        <v>23.21</v>
      </c>
      <c r="T128" s="17">
        <v>24.08</v>
      </c>
      <c r="U128" s="17">
        <v>24.08</v>
      </c>
      <c r="V128" s="17">
        <v>24.53</v>
      </c>
      <c r="W128" s="17">
        <v>23.972799999999999</v>
      </c>
      <c r="X128" s="17">
        <v>24.02</v>
      </c>
      <c r="Y128" s="17">
        <v>24.236699999999999</v>
      </c>
      <c r="Z128" s="17">
        <v>25.236699999999999</v>
      </c>
      <c r="AA128" s="17">
        <v>25.32</v>
      </c>
      <c r="AB128" s="90">
        <v>24.12</v>
      </c>
      <c r="AD128">
        <v>23.69</v>
      </c>
      <c r="AE128">
        <v>23.81</v>
      </c>
      <c r="AF128">
        <v>23.7</v>
      </c>
      <c r="AI128">
        <v>18.57</v>
      </c>
      <c r="AJ128">
        <v>23.84</v>
      </c>
      <c r="AY128">
        <v>23.4</v>
      </c>
      <c r="BB128">
        <v>21.69</v>
      </c>
      <c r="BD128">
        <v>19.89</v>
      </c>
      <c r="BG128">
        <v>18.3</v>
      </c>
      <c r="BH128">
        <v>25.99</v>
      </c>
      <c r="BK128">
        <v>23.69</v>
      </c>
      <c r="BM128">
        <v>23.61</v>
      </c>
      <c r="BN128" s="16"/>
    </row>
    <row r="129" spans="1:66">
      <c r="A129" s="319"/>
      <c r="B129" s="227"/>
      <c r="C129" s="7">
        <v>20</v>
      </c>
      <c r="D129">
        <f>+入力シート①!H$7</f>
        <v>23.37</v>
      </c>
      <c r="E129">
        <f t="shared" si="46"/>
        <v>27</v>
      </c>
      <c r="F129" s="5">
        <f t="shared" si="47"/>
        <v>23.255874074074082</v>
      </c>
      <c r="G129" s="5">
        <f t="shared" si="48"/>
        <v>2.0753563289214458</v>
      </c>
      <c r="H129" s="5">
        <f t="shared" si="49"/>
        <v>25.94</v>
      </c>
      <c r="I129" s="5">
        <f t="shared" si="50"/>
        <v>17.940000000000001</v>
      </c>
      <c r="J129" s="5">
        <f t="shared" si="51"/>
        <v>0.11412592592591864</v>
      </c>
      <c r="K129" s="5">
        <f t="shared" si="52"/>
        <v>5.4991002911403367E-2</v>
      </c>
      <c r="M129" s="16"/>
      <c r="N129" s="177">
        <v>23.37</v>
      </c>
      <c r="O129">
        <v>24.51</v>
      </c>
      <c r="P129">
        <v>23.26</v>
      </c>
      <c r="Q129">
        <v>21.67</v>
      </c>
      <c r="R129">
        <v>25.51</v>
      </c>
      <c r="S129" s="17">
        <v>23.05</v>
      </c>
      <c r="T129" s="17">
        <v>24.09</v>
      </c>
      <c r="U129" s="17">
        <v>24.09</v>
      </c>
      <c r="V129" s="17">
        <v>24.53</v>
      </c>
      <c r="W129" s="17">
        <v>23.979199999999999</v>
      </c>
      <c r="X129" s="17">
        <v>24.05</v>
      </c>
      <c r="Y129" s="17">
        <v>24.249700000000001</v>
      </c>
      <c r="Z129" s="17">
        <v>25.249700000000001</v>
      </c>
      <c r="AA129" s="17">
        <v>25.33</v>
      </c>
      <c r="AB129" s="90">
        <v>24.12</v>
      </c>
      <c r="AD129">
        <v>23.67</v>
      </c>
      <c r="AE129">
        <v>23.8</v>
      </c>
      <c r="AF129">
        <v>23.58</v>
      </c>
      <c r="AI129">
        <v>18.16</v>
      </c>
      <c r="AJ129">
        <v>23.86</v>
      </c>
      <c r="AY129">
        <v>23.4</v>
      </c>
      <c r="BB129">
        <v>19.43</v>
      </c>
      <c r="BD129">
        <v>19.89</v>
      </c>
      <c r="BG129">
        <v>17.940000000000001</v>
      </c>
      <c r="BH129">
        <v>25.94</v>
      </c>
      <c r="BK129">
        <v>23.57</v>
      </c>
      <c r="BM129">
        <v>23.61</v>
      </c>
      <c r="BN129" s="16"/>
    </row>
    <row r="130" spans="1:66">
      <c r="A130" s="319"/>
      <c r="B130" s="227"/>
      <c r="C130" s="7">
        <v>30</v>
      </c>
      <c r="D130">
        <f>+入力シート①!H$8</f>
        <v>23.37</v>
      </c>
      <c r="E130">
        <f t="shared" si="46"/>
        <v>27</v>
      </c>
      <c r="F130" s="5">
        <f t="shared" si="47"/>
        <v>23.013977777777782</v>
      </c>
      <c r="G130" s="5">
        <f t="shared" si="48"/>
        <v>2.444680893653564</v>
      </c>
      <c r="H130" s="5">
        <f t="shared" si="49"/>
        <v>25.97</v>
      </c>
      <c r="I130" s="5">
        <f t="shared" si="50"/>
        <v>17.100000000000001</v>
      </c>
      <c r="J130" s="5">
        <f t="shared" si="51"/>
        <v>0.35602222222221869</v>
      </c>
      <c r="K130" s="5">
        <f t="shared" si="52"/>
        <v>0.14563136773656588</v>
      </c>
      <c r="M130" s="16"/>
      <c r="N130" s="177">
        <v>23.37</v>
      </c>
      <c r="O130">
        <v>24.51</v>
      </c>
      <c r="P130">
        <v>23.11</v>
      </c>
      <c r="Q130">
        <v>19.670000000000002</v>
      </c>
      <c r="R130">
        <v>25.53</v>
      </c>
      <c r="S130" s="17">
        <v>22.84</v>
      </c>
      <c r="T130" s="17">
        <v>24.07</v>
      </c>
      <c r="U130" s="17">
        <v>24.07</v>
      </c>
      <c r="V130" s="17">
        <v>24.53</v>
      </c>
      <c r="W130" s="17">
        <v>23.972999999999999</v>
      </c>
      <c r="X130" s="17">
        <v>24.04</v>
      </c>
      <c r="Y130" s="17">
        <v>24.237200000000001</v>
      </c>
      <c r="Z130" s="17">
        <v>25.237200000000001</v>
      </c>
      <c r="AA130" s="17">
        <v>25.33</v>
      </c>
      <c r="AB130" s="90">
        <v>24.14</v>
      </c>
      <c r="AD130">
        <v>23.64</v>
      </c>
      <c r="AE130">
        <v>23.81</v>
      </c>
      <c r="AF130">
        <v>23.1</v>
      </c>
      <c r="AI130">
        <v>17.79</v>
      </c>
      <c r="AJ130">
        <v>23.86</v>
      </c>
      <c r="AY130">
        <v>23.4</v>
      </c>
      <c r="BB130">
        <v>17.100000000000001</v>
      </c>
      <c r="BD130">
        <v>19.899999999999999</v>
      </c>
      <c r="BG130">
        <v>17.28</v>
      </c>
      <c r="BH130">
        <v>25.97</v>
      </c>
      <c r="BK130">
        <v>23.25</v>
      </c>
      <c r="BM130">
        <v>23.62</v>
      </c>
      <c r="BN130" s="16"/>
    </row>
    <row r="131" spans="1:66">
      <c r="A131" s="319"/>
      <c r="B131" s="227"/>
      <c r="C131" s="7">
        <v>50</v>
      </c>
      <c r="D131">
        <f>+入力シート①!H$9</f>
        <v>23.24</v>
      </c>
      <c r="E131">
        <f t="shared" si="46"/>
        <v>27</v>
      </c>
      <c r="F131" s="5">
        <f t="shared" si="47"/>
        <v>22.48091481481481</v>
      </c>
      <c r="G131" s="5">
        <f t="shared" si="48"/>
        <v>3.2662729971758413</v>
      </c>
      <c r="H131" s="5">
        <f t="shared" si="49"/>
        <v>25.92</v>
      </c>
      <c r="I131" s="5">
        <f t="shared" si="50"/>
        <v>13.29</v>
      </c>
      <c r="J131" s="5">
        <f t="shared" si="51"/>
        <v>0.75908518518518875</v>
      </c>
      <c r="K131" s="5">
        <f t="shared" si="52"/>
        <v>0.23240102276861918</v>
      </c>
      <c r="M131" s="16"/>
      <c r="N131" s="177">
        <v>23.24</v>
      </c>
      <c r="O131">
        <v>24.51</v>
      </c>
      <c r="P131">
        <v>22.86</v>
      </c>
      <c r="Q131">
        <v>15.22</v>
      </c>
      <c r="R131">
        <v>25.53</v>
      </c>
      <c r="S131" s="17">
        <v>21.22</v>
      </c>
      <c r="T131" s="17">
        <v>24.03</v>
      </c>
      <c r="U131" s="17">
        <v>24.03</v>
      </c>
      <c r="V131" s="17">
        <v>24.51</v>
      </c>
      <c r="W131" s="17">
        <v>23.933700000000002</v>
      </c>
      <c r="X131" s="17">
        <v>23.92</v>
      </c>
      <c r="Y131" s="17">
        <v>24.230499999999999</v>
      </c>
      <c r="Z131" s="17">
        <v>25.230499999999999</v>
      </c>
      <c r="AA131" s="17">
        <v>25.33</v>
      </c>
      <c r="AB131" s="90">
        <v>24.13</v>
      </c>
      <c r="AD131">
        <v>23.19</v>
      </c>
      <c r="AE131">
        <v>23.81</v>
      </c>
      <c r="AF131">
        <v>21.86</v>
      </c>
      <c r="AI131">
        <v>17.04</v>
      </c>
      <c r="AJ131">
        <v>23.86</v>
      </c>
      <c r="AY131">
        <v>23.4</v>
      </c>
      <c r="BB131">
        <v>16.59</v>
      </c>
      <c r="BD131">
        <v>19.829999999999998</v>
      </c>
      <c r="BG131">
        <v>13.29</v>
      </c>
      <c r="BH131">
        <v>25.92</v>
      </c>
      <c r="BK131">
        <v>22.64</v>
      </c>
      <c r="BM131">
        <v>23.63</v>
      </c>
      <c r="BN131" s="16"/>
    </row>
    <row r="132" spans="1:66">
      <c r="A132" s="319"/>
      <c r="B132" s="227"/>
      <c r="C132" s="7">
        <v>75</v>
      </c>
      <c r="D132">
        <f>+入力シート①!H$10</f>
        <v>22.94</v>
      </c>
      <c r="E132">
        <f t="shared" si="46"/>
        <v>27</v>
      </c>
      <c r="F132" s="5">
        <f t="shared" si="47"/>
        <v>21.819851851851851</v>
      </c>
      <c r="G132" s="5">
        <f t="shared" si="48"/>
        <v>3.5432738678505764</v>
      </c>
      <c r="H132" s="5">
        <f t="shared" si="49"/>
        <v>25.89</v>
      </c>
      <c r="I132" s="5">
        <f t="shared" si="50"/>
        <v>12.7</v>
      </c>
      <c r="J132" s="5">
        <f t="shared" si="51"/>
        <v>1.1201481481481501</v>
      </c>
      <c r="K132" s="5">
        <f t="shared" si="52"/>
        <v>0.3161336633647388</v>
      </c>
      <c r="M132" s="16"/>
      <c r="N132" s="177">
        <v>22.94</v>
      </c>
      <c r="O132">
        <v>24.5</v>
      </c>
      <c r="P132">
        <v>21.28</v>
      </c>
      <c r="Q132">
        <v>13.6</v>
      </c>
      <c r="R132">
        <v>25.54</v>
      </c>
      <c r="S132" s="17">
        <v>19.71</v>
      </c>
      <c r="T132" s="17">
        <v>23.72</v>
      </c>
      <c r="U132" s="17">
        <v>23.72</v>
      </c>
      <c r="V132" s="17">
        <v>21.53</v>
      </c>
      <c r="W132" s="17">
        <v>23.3202</v>
      </c>
      <c r="X132" s="17">
        <v>22.52</v>
      </c>
      <c r="Y132" s="17">
        <v>24.207899999999999</v>
      </c>
      <c r="Z132" s="17">
        <v>25.207899999999999</v>
      </c>
      <c r="AA132" s="17">
        <v>25.33</v>
      </c>
      <c r="AB132" s="90">
        <v>23.67</v>
      </c>
      <c r="AD132">
        <v>21.97</v>
      </c>
      <c r="AE132">
        <v>23.82</v>
      </c>
      <c r="AF132">
        <v>20.75</v>
      </c>
      <c r="AI132">
        <v>16.149999999999999</v>
      </c>
      <c r="AJ132">
        <v>23.87</v>
      </c>
      <c r="AY132">
        <v>23.41</v>
      </c>
      <c r="BB132">
        <v>15.86</v>
      </c>
      <c r="BD132">
        <v>19.59</v>
      </c>
      <c r="BG132">
        <v>12.7</v>
      </c>
      <c r="BH132">
        <v>25.89</v>
      </c>
      <c r="BK132">
        <v>20.69</v>
      </c>
      <c r="BM132">
        <v>23.64</v>
      </c>
      <c r="BN132" s="16"/>
    </row>
    <row r="133" spans="1:66">
      <c r="A133" s="319"/>
      <c r="B133" s="227"/>
      <c r="C133" s="7">
        <v>100</v>
      </c>
      <c r="D133">
        <f>+入力シート①!H$11</f>
        <v>20.98</v>
      </c>
      <c r="E133">
        <f t="shared" si="46"/>
        <v>27</v>
      </c>
      <c r="F133" s="5">
        <f t="shared" si="47"/>
        <v>20.759577777777782</v>
      </c>
      <c r="G133" s="5">
        <f t="shared" si="48"/>
        <v>3.7758370354066741</v>
      </c>
      <c r="H133" s="5">
        <f t="shared" si="49"/>
        <v>25.47</v>
      </c>
      <c r="I133" s="5">
        <f t="shared" si="50"/>
        <v>12.06</v>
      </c>
      <c r="J133" s="5">
        <f t="shared" si="51"/>
        <v>0.22042222222221852</v>
      </c>
      <c r="K133" s="5">
        <f t="shared" si="52"/>
        <v>5.8377048626643946E-2</v>
      </c>
      <c r="M133" s="16"/>
      <c r="N133" s="177">
        <v>20.98</v>
      </c>
      <c r="O133">
        <v>23.92</v>
      </c>
      <c r="P133">
        <v>18.27</v>
      </c>
      <c r="Q133">
        <v>12.06</v>
      </c>
      <c r="R133">
        <v>25.47</v>
      </c>
      <c r="S133" s="17">
        <v>18.760000000000002</v>
      </c>
      <c r="T133" s="17">
        <v>18</v>
      </c>
      <c r="U133" s="17">
        <v>22.65</v>
      </c>
      <c r="V133" s="17">
        <v>19.940000000000001</v>
      </c>
      <c r="W133" s="17">
        <v>22.353400000000001</v>
      </c>
      <c r="X133" s="17">
        <v>21.6</v>
      </c>
      <c r="Y133" s="17">
        <v>23.877600000000001</v>
      </c>
      <c r="Z133" s="17">
        <v>24.877600000000001</v>
      </c>
      <c r="AA133" s="17">
        <v>23.23</v>
      </c>
      <c r="AB133" s="90">
        <v>23.57</v>
      </c>
      <c r="AD133">
        <v>21.24</v>
      </c>
      <c r="AE133">
        <v>23.63</v>
      </c>
      <c r="AF133">
        <v>20.43</v>
      </c>
      <c r="AI133">
        <v>15.21</v>
      </c>
      <c r="AJ133">
        <v>23.87</v>
      </c>
      <c r="AY133">
        <v>23.3</v>
      </c>
      <c r="BB133">
        <v>14.94</v>
      </c>
      <c r="BD133">
        <v>18.47</v>
      </c>
      <c r="BG133">
        <v>12.5</v>
      </c>
      <c r="BH133">
        <v>25.23</v>
      </c>
      <c r="BK133">
        <v>18.440000000000001</v>
      </c>
      <c r="BM133">
        <v>23.69</v>
      </c>
      <c r="BN133" s="16"/>
    </row>
    <row r="134" spans="1:66">
      <c r="A134" s="319"/>
      <c r="B134" s="227"/>
      <c r="C134" s="7">
        <v>150</v>
      </c>
      <c r="D134">
        <f>+入力シート①!H$12</f>
        <v>18.77</v>
      </c>
      <c r="E134">
        <f t="shared" si="46"/>
        <v>27</v>
      </c>
      <c r="F134" s="5">
        <f t="shared" si="47"/>
        <v>18.21337037037037</v>
      </c>
      <c r="G134" s="5">
        <f t="shared" si="48"/>
        <v>3.4903004528831092</v>
      </c>
      <c r="H134" s="5">
        <f t="shared" si="49"/>
        <v>22.636800000000001</v>
      </c>
      <c r="I134" s="5">
        <f t="shared" si="50"/>
        <v>10.37</v>
      </c>
      <c r="J134" s="5">
        <f t="shared" si="51"/>
        <v>0.55662962962962936</v>
      </c>
      <c r="K134" s="5">
        <f t="shared" si="52"/>
        <v>0.15947900106130805</v>
      </c>
      <c r="M134" s="16"/>
      <c r="N134" s="177">
        <v>18.77</v>
      </c>
      <c r="O134">
        <v>19.18</v>
      </c>
      <c r="P134">
        <v>14.97</v>
      </c>
      <c r="Q134">
        <v>10.95</v>
      </c>
      <c r="R134">
        <v>20.63</v>
      </c>
      <c r="S134" s="17">
        <v>18.239999999999998</v>
      </c>
      <c r="T134" s="17">
        <v>20.149999999999999</v>
      </c>
      <c r="U134" s="17">
        <v>20.149999999999999</v>
      </c>
      <c r="V134" s="17">
        <v>18.98</v>
      </c>
      <c r="W134" s="17">
        <v>20.147400000000001</v>
      </c>
      <c r="X134" s="17">
        <v>20.09</v>
      </c>
      <c r="Y134" s="17">
        <v>21.636800000000001</v>
      </c>
      <c r="Z134" s="17">
        <v>22.636800000000001</v>
      </c>
      <c r="AA134" s="17">
        <v>19.88</v>
      </c>
      <c r="AB134" s="90">
        <v>20.65</v>
      </c>
      <c r="AD134">
        <v>19.190000000000001</v>
      </c>
      <c r="AE134">
        <v>20.53</v>
      </c>
      <c r="AF134">
        <v>18.89</v>
      </c>
      <c r="AI134">
        <v>12.3</v>
      </c>
      <c r="AJ134">
        <v>22.04</v>
      </c>
      <c r="AY134">
        <v>22.12</v>
      </c>
      <c r="BB134">
        <v>13.47</v>
      </c>
      <c r="BD134">
        <v>13.7</v>
      </c>
      <c r="BG134">
        <v>10.37</v>
      </c>
      <c r="BH134">
        <v>17.89</v>
      </c>
      <c r="BK134">
        <v>14.61</v>
      </c>
      <c r="BM134">
        <v>19.59</v>
      </c>
      <c r="BN134" s="16"/>
    </row>
    <row r="135" spans="1:66">
      <c r="A135" s="319"/>
      <c r="B135" s="227"/>
      <c r="C135" s="7">
        <v>200</v>
      </c>
      <c r="D135">
        <f>+入力シート①!H$13</f>
        <v>17.989999999999998</v>
      </c>
      <c r="E135">
        <f t="shared" si="46"/>
        <v>27</v>
      </c>
      <c r="F135" s="5">
        <f t="shared" si="47"/>
        <v>16.1737</v>
      </c>
      <c r="G135" s="5">
        <f t="shared" si="48"/>
        <v>3.6362463401361844</v>
      </c>
      <c r="H135" s="5">
        <f t="shared" si="49"/>
        <v>20.07</v>
      </c>
      <c r="I135" s="5">
        <f t="shared" si="50"/>
        <v>9.3000000000000007</v>
      </c>
      <c r="J135" s="5">
        <f>+D135-F135</f>
        <v>1.8162999999999982</v>
      </c>
      <c r="K135" s="5">
        <f t="shared" si="52"/>
        <v>0.49949861205827278</v>
      </c>
      <c r="M135" s="16"/>
      <c r="N135" s="177">
        <v>17.989999999999998</v>
      </c>
      <c r="O135">
        <v>17.75</v>
      </c>
      <c r="P135">
        <v>12.17</v>
      </c>
      <c r="Q135">
        <v>9.75</v>
      </c>
      <c r="R135">
        <v>17.05</v>
      </c>
      <c r="S135" s="17">
        <v>17.63</v>
      </c>
      <c r="T135" s="17">
        <v>10.8</v>
      </c>
      <c r="U135" s="17">
        <v>18.59</v>
      </c>
      <c r="V135" s="17">
        <v>18.239999999999998</v>
      </c>
      <c r="W135" s="17">
        <v>18.898099999999999</v>
      </c>
      <c r="X135" s="17">
        <v>18.91</v>
      </c>
      <c r="Y135" s="17">
        <v>18.840900000000001</v>
      </c>
      <c r="Z135" s="17">
        <v>19.840900000000001</v>
      </c>
      <c r="AA135" s="17">
        <v>17.37</v>
      </c>
      <c r="AB135" s="90">
        <v>18.32</v>
      </c>
      <c r="AD135">
        <v>18.53</v>
      </c>
      <c r="AE135">
        <v>19.18</v>
      </c>
      <c r="AF135">
        <v>18.54</v>
      </c>
      <c r="AI135">
        <v>10.41</v>
      </c>
      <c r="AJ135">
        <v>19.22</v>
      </c>
      <c r="AY135">
        <v>20.07</v>
      </c>
      <c r="BB135">
        <v>10.97</v>
      </c>
      <c r="BD135">
        <v>11.86</v>
      </c>
      <c r="BG135">
        <v>9.3000000000000007</v>
      </c>
      <c r="BH135">
        <v>16.39</v>
      </c>
      <c r="BK135">
        <v>11.58</v>
      </c>
      <c r="BM135">
        <v>18.489999999999998</v>
      </c>
      <c r="BN135" s="16"/>
    </row>
    <row r="136" spans="1:66">
      <c r="A136" s="319"/>
      <c r="B136" s="227"/>
      <c r="C136" s="7">
        <v>300</v>
      </c>
      <c r="D136">
        <f>+入力シート①!H$14</f>
        <v>16.89</v>
      </c>
      <c r="E136">
        <f t="shared" si="46"/>
        <v>20</v>
      </c>
      <c r="F136" s="5">
        <f t="shared" si="47"/>
        <v>14.164164999999997</v>
      </c>
      <c r="G136" s="5">
        <f t="shared" si="48"/>
        <v>3.7791689471120331</v>
      </c>
      <c r="H136" s="5">
        <f t="shared" si="49"/>
        <v>18.399999999999999</v>
      </c>
      <c r="I136" s="5">
        <f t="shared" si="50"/>
        <v>6.87</v>
      </c>
      <c r="J136" s="5">
        <f t="shared" si="51"/>
        <v>2.7258350000000036</v>
      </c>
      <c r="K136" s="5">
        <f t="shared" si="52"/>
        <v>0.7212789473418576</v>
      </c>
      <c r="M136" s="16"/>
      <c r="N136" s="177">
        <v>16.89</v>
      </c>
      <c r="O136">
        <v>15.41</v>
      </c>
      <c r="P136">
        <v>9.2899999999999991</v>
      </c>
      <c r="Q136">
        <v>7.6</v>
      </c>
      <c r="R136">
        <v>13.09</v>
      </c>
      <c r="S136" s="17">
        <v>15.9</v>
      </c>
      <c r="T136" s="17">
        <v>8.3000000000000007</v>
      </c>
      <c r="U136" s="17">
        <v>17.190000000000001</v>
      </c>
      <c r="V136" s="17">
        <v>16.079999999999998</v>
      </c>
      <c r="W136" s="17">
        <v>16.069099999999999</v>
      </c>
      <c r="X136" s="17">
        <v>16.940000000000001</v>
      </c>
      <c r="Y136" s="17">
        <v>13.027100000000001</v>
      </c>
      <c r="Z136" s="17">
        <v>14.027100000000001</v>
      </c>
      <c r="AA136" s="17">
        <v>9.35</v>
      </c>
      <c r="AB136" s="90">
        <v>17.170000000000002</v>
      </c>
      <c r="AD136">
        <v>17.3</v>
      </c>
      <c r="AE136">
        <v>17.16</v>
      </c>
      <c r="AF136">
        <v>17.22</v>
      </c>
      <c r="AI136">
        <v>6.87</v>
      </c>
      <c r="AJ136">
        <v>18.399999999999999</v>
      </c>
      <c r="BN136" s="16"/>
    </row>
    <row r="137" spans="1:66">
      <c r="A137" s="319"/>
      <c r="B137" s="227"/>
      <c r="C137" s="7">
        <v>400</v>
      </c>
      <c r="D137">
        <f>+入力シート①!H$15</f>
        <v>15.06</v>
      </c>
      <c r="E137">
        <f t="shared" si="46"/>
        <v>20</v>
      </c>
      <c r="F137" s="5">
        <f t="shared" si="47"/>
        <v>12.202254999999997</v>
      </c>
      <c r="G137" s="5">
        <f t="shared" si="48"/>
        <v>3.7833407176413894</v>
      </c>
      <c r="H137" s="5">
        <f t="shared" si="49"/>
        <v>16.89</v>
      </c>
      <c r="I137" s="5">
        <f t="shared" si="50"/>
        <v>5.66</v>
      </c>
      <c r="J137" s="5">
        <f t="shared" si="51"/>
        <v>2.8577450000000031</v>
      </c>
      <c r="K137" s="5">
        <f t="shared" si="52"/>
        <v>0.75534962703057285</v>
      </c>
      <c r="M137" s="16"/>
      <c r="N137" s="177">
        <v>15.06</v>
      </c>
      <c r="O137">
        <v>11.32</v>
      </c>
      <c r="P137">
        <v>6.69</v>
      </c>
      <c r="Q137">
        <v>6.39</v>
      </c>
      <c r="R137">
        <v>9.8800000000000008</v>
      </c>
      <c r="S137" s="17">
        <v>12.89</v>
      </c>
      <c r="T137" s="17">
        <v>6.6</v>
      </c>
      <c r="U137" s="17">
        <v>14.86</v>
      </c>
      <c r="V137" s="17">
        <v>13.84</v>
      </c>
      <c r="W137" s="17">
        <v>14.394500000000001</v>
      </c>
      <c r="X137" s="17">
        <v>14.39</v>
      </c>
      <c r="Y137" s="17">
        <v>10.5703</v>
      </c>
      <c r="Z137" s="17">
        <v>11.5703</v>
      </c>
      <c r="AA137" s="17">
        <v>8.6300000000000008</v>
      </c>
      <c r="AB137" s="90">
        <v>16.48</v>
      </c>
      <c r="AD137">
        <v>15.92</v>
      </c>
      <c r="AE137">
        <v>15.45</v>
      </c>
      <c r="AF137">
        <v>16.559999999999999</v>
      </c>
      <c r="AI137">
        <v>5.66</v>
      </c>
      <c r="AJ137">
        <v>16.89</v>
      </c>
      <c r="BN137" s="16"/>
    </row>
    <row r="138" spans="1:66">
      <c r="A138" s="319"/>
      <c r="B138" s="227"/>
      <c r="C138" s="7">
        <v>500</v>
      </c>
      <c r="D138">
        <f>+入力シート①!H$16</f>
        <v>13.12</v>
      </c>
      <c r="E138">
        <f t="shared" si="46"/>
        <v>1</v>
      </c>
      <c r="F138" s="5">
        <f t="shared" si="47"/>
        <v>13.12</v>
      </c>
      <c r="G138" s="5" t="e">
        <f t="shared" si="48"/>
        <v>#DIV/0!</v>
      </c>
      <c r="H138" s="5">
        <f t="shared" si="49"/>
        <v>13.12</v>
      </c>
      <c r="I138" s="5">
        <f t="shared" si="50"/>
        <v>13.12</v>
      </c>
      <c r="J138" s="5">
        <f t="shared" si="51"/>
        <v>0</v>
      </c>
      <c r="K138" s="5" t="e">
        <f t="shared" si="52"/>
        <v>#DIV/0!</v>
      </c>
      <c r="M138" s="16"/>
      <c r="N138" s="177">
        <v>13.12</v>
      </c>
      <c r="BN138" s="16"/>
    </row>
    <row r="139" spans="1:66">
      <c r="A139" s="319"/>
      <c r="B139" s="227"/>
      <c r="C139" s="7">
        <v>600</v>
      </c>
      <c r="D139" t="str">
        <f>+入力シート①!H$17</f>
        <v>-</v>
      </c>
      <c r="M139" s="16"/>
      <c r="BN139" s="16"/>
    </row>
    <row r="140" spans="1:66">
      <c r="A140" s="319"/>
      <c r="B140" s="13"/>
      <c r="C140" s="13"/>
      <c r="D140" s="18"/>
      <c r="E140" s="18">
        <f>+COUNT($M140:$BN140)</f>
        <v>0</v>
      </c>
      <c r="F140" s="38" t="e">
        <f>+AVERAGE($M140:$BN140)</f>
        <v>#DIV/0!</v>
      </c>
      <c r="G140" s="38" t="e">
        <f>+STDEV($M140:$BN140)</f>
        <v>#DIV/0!</v>
      </c>
      <c r="H140" s="38">
        <f>+MAX($M140:$BN140)</f>
        <v>0</v>
      </c>
      <c r="I140" s="38">
        <f>+MIN($M140:$BN140)</f>
        <v>0</v>
      </c>
      <c r="J140" s="38" t="e">
        <f>+D140-F140</f>
        <v>#DIV/0!</v>
      </c>
      <c r="K140" s="38" t="e">
        <f t="shared" ref="K140:K145" si="53">+J140/G140</f>
        <v>#DIV/0!</v>
      </c>
      <c r="L140" s="18"/>
      <c r="M140" s="16"/>
      <c r="N140" s="181"/>
      <c r="O140" s="18"/>
      <c r="P140" s="175"/>
      <c r="Q140" s="175"/>
      <c r="R140" s="175"/>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6"/>
    </row>
    <row r="141" spans="1:66">
      <c r="A141" s="319"/>
      <c r="B141" s="228" t="s">
        <v>25</v>
      </c>
      <c r="C141" s="11" t="s">
        <v>23</v>
      </c>
      <c r="D141">
        <f>+入力シート①!H$19</f>
        <v>325</v>
      </c>
      <c r="E141">
        <f>+COUNT($M141:$BN141)</f>
        <v>28</v>
      </c>
      <c r="F141" s="5">
        <f>+AVERAGE($M141:$BN141)</f>
        <v>215.96428571428572</v>
      </c>
      <c r="G141" s="5">
        <f>+STDEV($M141:$BN141)</f>
        <v>95.226623317010407</v>
      </c>
      <c r="H141" s="5">
        <f>+MAX($M141:$BN141)</f>
        <v>357</v>
      </c>
      <c r="I141" s="5">
        <f>+MIN($M141:$BN141)</f>
        <v>44</v>
      </c>
      <c r="J141" s="5">
        <f>+D141-F141</f>
        <v>109.03571428571428</v>
      </c>
      <c r="K141" s="5">
        <f t="shared" si="53"/>
        <v>1.1450129227278516</v>
      </c>
      <c r="M141" s="16"/>
      <c r="N141" s="177">
        <v>325</v>
      </c>
      <c r="O141">
        <v>265</v>
      </c>
      <c r="P141">
        <v>181</v>
      </c>
      <c r="Q141">
        <v>243</v>
      </c>
      <c r="R141">
        <v>98</v>
      </c>
      <c r="S141" s="17">
        <v>202</v>
      </c>
      <c r="T141" s="17">
        <v>63</v>
      </c>
      <c r="U141" s="17">
        <v>318</v>
      </c>
      <c r="V141" s="17">
        <v>226</v>
      </c>
      <c r="W141" s="17">
        <v>44</v>
      </c>
      <c r="X141" s="17">
        <v>232</v>
      </c>
      <c r="Y141" s="17">
        <v>356</v>
      </c>
      <c r="Z141" s="17">
        <v>357</v>
      </c>
      <c r="AA141" s="17">
        <v>67</v>
      </c>
      <c r="AB141" s="90">
        <v>193</v>
      </c>
      <c r="AC141" s="90">
        <v>243</v>
      </c>
      <c r="AD141">
        <v>117</v>
      </c>
      <c r="AE141">
        <v>269</v>
      </c>
      <c r="AF141">
        <v>261</v>
      </c>
      <c r="AI141">
        <v>285</v>
      </c>
      <c r="AJ141">
        <v>142</v>
      </c>
      <c r="AY141">
        <v>152</v>
      </c>
      <c r="BB141">
        <v>220</v>
      </c>
      <c r="BD141">
        <v>180</v>
      </c>
      <c r="BG141">
        <v>276</v>
      </c>
      <c r="BH141">
        <v>326</v>
      </c>
      <c r="BK141">
        <v>347</v>
      </c>
      <c r="BM141">
        <v>59</v>
      </c>
      <c r="BN141" s="16"/>
    </row>
    <row r="142" spans="1:66">
      <c r="A142" s="319"/>
      <c r="B142" s="229"/>
      <c r="C142" s="8" t="s">
        <v>24</v>
      </c>
      <c r="D142">
        <f>+入力シート①!H$20</f>
        <v>1.2</v>
      </c>
      <c r="E142">
        <f>+COUNT($M142:$BN142)</f>
        <v>28</v>
      </c>
      <c r="F142" s="5">
        <f>+AVERAGE($M142:$BN142)</f>
        <v>1.2610714285714284</v>
      </c>
      <c r="G142" s="5">
        <f>+STDEV($M142:$BN142)</f>
        <v>0.8945031283124989</v>
      </c>
      <c r="H142" s="5">
        <f>+MAX($M142:$BN142)</f>
        <v>4.0999999999999996</v>
      </c>
      <c r="I142" s="5">
        <f>+MIN($M142:$BN142)</f>
        <v>0.1</v>
      </c>
      <c r="J142" s="5">
        <f>+D142-F142</f>
        <v>-6.1071428571428443E-2</v>
      </c>
      <c r="K142" s="5">
        <f t="shared" si="53"/>
        <v>-6.8274136376293204E-2</v>
      </c>
      <c r="M142" s="16"/>
      <c r="N142" s="177">
        <v>1.2</v>
      </c>
      <c r="O142">
        <v>1.7</v>
      </c>
      <c r="P142">
        <v>0.7</v>
      </c>
      <c r="Q142">
        <v>0.4</v>
      </c>
      <c r="R142">
        <v>4.0999999999999996</v>
      </c>
      <c r="S142" s="17">
        <v>1.1100000000000001</v>
      </c>
      <c r="T142" s="17">
        <v>0.3</v>
      </c>
      <c r="U142" s="17">
        <v>0.1</v>
      </c>
      <c r="V142" s="17">
        <v>1.2</v>
      </c>
      <c r="W142" s="17">
        <v>0.8</v>
      </c>
      <c r="X142" s="17">
        <v>0.4</v>
      </c>
      <c r="Y142" s="17">
        <v>1.3</v>
      </c>
      <c r="Z142" s="17">
        <v>2.2999999999999998</v>
      </c>
      <c r="AA142" s="17">
        <v>1.9</v>
      </c>
      <c r="AB142" s="90">
        <v>0.8</v>
      </c>
      <c r="AC142" s="90">
        <v>1.8</v>
      </c>
      <c r="AD142">
        <v>1.3</v>
      </c>
      <c r="AE142">
        <v>0.4</v>
      </c>
      <c r="AF142">
        <v>3.1</v>
      </c>
      <c r="AI142">
        <v>0.4</v>
      </c>
      <c r="AJ142">
        <v>1.2</v>
      </c>
      <c r="AY142">
        <v>0.5</v>
      </c>
      <c r="BB142">
        <v>1.5</v>
      </c>
      <c r="BD142">
        <v>1.4</v>
      </c>
      <c r="BG142">
        <v>1.9</v>
      </c>
      <c r="BH142">
        <v>0.9</v>
      </c>
      <c r="BK142">
        <v>2</v>
      </c>
      <c r="BM142">
        <v>0.6</v>
      </c>
      <c r="BN142" s="16"/>
    </row>
    <row r="143" spans="1:66" ht="0.95" customHeight="1">
      <c r="A143" s="16"/>
      <c r="B143" s="16"/>
      <c r="C143" s="16"/>
      <c r="D143" s="16"/>
      <c r="E143" s="16"/>
      <c r="F143" s="39"/>
      <c r="G143" s="39"/>
      <c r="H143" s="39"/>
      <c r="I143" s="39"/>
      <c r="J143" s="39"/>
      <c r="K143" s="5" t="e">
        <f t="shared" si="53"/>
        <v>#DIV/0!</v>
      </c>
      <c r="L143" s="16"/>
      <c r="M143" s="16"/>
      <c r="N143" s="180"/>
      <c r="O143" s="16"/>
      <c r="P143" s="176"/>
      <c r="Q143" s="176"/>
      <c r="R143" s="17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row>
    <row r="144" spans="1:66" ht="0.95" customHeight="1">
      <c r="A144" s="16"/>
      <c r="B144" s="16"/>
      <c r="C144" s="16"/>
      <c r="D144" s="16"/>
      <c r="E144" s="16"/>
      <c r="F144" s="39"/>
      <c r="G144" s="39"/>
      <c r="H144" s="39"/>
      <c r="I144" s="39"/>
      <c r="J144" s="39"/>
      <c r="K144" s="5" t="e">
        <f t="shared" si="53"/>
        <v>#DIV/0!</v>
      </c>
      <c r="L144" s="16"/>
      <c r="M144" s="16"/>
      <c r="N144" s="180"/>
      <c r="O144" s="16"/>
      <c r="P144" s="176"/>
      <c r="Q144" s="176"/>
      <c r="R144" s="17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row>
    <row r="145" spans="1:66" ht="0.95" customHeight="1">
      <c r="A145" s="16"/>
      <c r="B145" s="16"/>
      <c r="C145" s="16"/>
      <c r="D145" s="16"/>
      <c r="E145" s="16"/>
      <c r="F145" s="39"/>
      <c r="G145" s="39"/>
      <c r="H145" s="39"/>
      <c r="I145" s="39"/>
      <c r="J145" s="39"/>
      <c r="K145" s="5" t="e">
        <f t="shared" si="53"/>
        <v>#DIV/0!</v>
      </c>
      <c r="L145" s="16"/>
      <c r="M145" s="16"/>
      <c r="N145" s="180"/>
      <c r="O145" s="16"/>
      <c r="P145" s="176"/>
      <c r="Q145" s="176"/>
      <c r="R145" s="17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row>
    <row r="146" spans="1:66" ht="0.95" customHeight="1">
      <c r="A146" s="16"/>
      <c r="B146" s="16"/>
      <c r="C146" s="16"/>
      <c r="D146" s="16"/>
      <c r="E146" s="16"/>
      <c r="F146" s="39"/>
      <c r="G146" s="39"/>
      <c r="H146" s="39"/>
      <c r="I146" s="39"/>
      <c r="J146" s="39"/>
      <c r="K146" s="39"/>
      <c r="L146" s="16"/>
      <c r="M146" s="16"/>
      <c r="N146" s="180"/>
      <c r="O146" s="16"/>
      <c r="P146" s="176"/>
      <c r="Q146" s="176"/>
      <c r="R146" s="17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row>
    <row r="147" spans="1:66" ht="0.95" customHeight="1">
      <c r="A147" s="16"/>
      <c r="B147" s="16"/>
      <c r="C147" s="16"/>
      <c r="D147" s="16"/>
      <c r="E147" s="16"/>
      <c r="F147" s="39"/>
      <c r="G147" s="39"/>
      <c r="H147" s="39"/>
      <c r="I147" s="39"/>
      <c r="J147" s="39"/>
      <c r="K147" s="39"/>
      <c r="L147" s="16"/>
      <c r="M147" s="16"/>
      <c r="N147" s="180"/>
      <c r="O147" s="16"/>
      <c r="P147" s="176"/>
      <c r="Q147" s="176"/>
      <c r="R147" s="17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row>
    <row r="148" spans="1:66" ht="0.95" customHeight="1">
      <c r="A148" s="16"/>
      <c r="B148" s="16"/>
      <c r="C148" s="16"/>
      <c r="D148" s="16"/>
      <c r="E148" s="16"/>
      <c r="F148" s="39"/>
      <c r="G148" s="39"/>
      <c r="H148" s="39"/>
      <c r="I148" s="39"/>
      <c r="J148" s="39"/>
      <c r="K148" s="39"/>
      <c r="L148" s="16"/>
      <c r="M148" s="16"/>
      <c r="N148" s="180"/>
      <c r="O148" s="16"/>
      <c r="P148" s="176"/>
      <c r="Q148" s="176"/>
      <c r="R148" s="17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row>
    <row r="149" spans="1:66" ht="0.95" customHeight="1">
      <c r="A149" s="16"/>
      <c r="B149" s="16"/>
      <c r="C149" s="16"/>
      <c r="D149" s="16"/>
      <c r="E149" s="16"/>
      <c r="F149" s="39"/>
      <c r="G149" s="39"/>
      <c r="H149" s="39"/>
      <c r="I149" s="39"/>
      <c r="J149" s="39"/>
      <c r="K149" s="39"/>
      <c r="L149" s="16"/>
      <c r="M149" s="16"/>
      <c r="N149" s="180"/>
      <c r="O149" s="16"/>
      <c r="P149" s="176"/>
      <c r="Q149" s="176"/>
      <c r="R149" s="17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row>
    <row r="150" spans="1:66" ht="0.95" customHeight="1">
      <c r="A150" s="16"/>
      <c r="B150" s="16"/>
      <c r="C150" s="16"/>
      <c r="D150" s="16"/>
      <c r="E150" s="16"/>
      <c r="F150" s="39"/>
      <c r="G150" s="39"/>
      <c r="H150" s="39"/>
      <c r="I150" s="39"/>
      <c r="J150" s="39"/>
      <c r="K150" s="39"/>
      <c r="L150" s="16"/>
      <c r="M150" s="16"/>
      <c r="N150" s="180"/>
      <c r="O150" s="16"/>
      <c r="P150" s="176"/>
      <c r="Q150" s="176"/>
      <c r="R150" s="17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row>
    <row r="151" spans="1:66" ht="16.5" thickBot="1">
      <c r="D151" s="1" t="s">
        <v>26</v>
      </c>
      <c r="E151" s="1" t="s">
        <v>3</v>
      </c>
      <c r="F151" s="4" t="s">
        <v>4</v>
      </c>
      <c r="G151" s="4" t="s">
        <v>8</v>
      </c>
      <c r="H151" s="4" t="s">
        <v>5</v>
      </c>
      <c r="I151" s="4" t="s">
        <v>6</v>
      </c>
      <c r="J151" s="4" t="s">
        <v>7</v>
      </c>
      <c r="K151" s="5" t="s">
        <v>56</v>
      </c>
      <c r="M151" s="16"/>
      <c r="N151" s="178" t="s">
        <v>26</v>
      </c>
      <c r="O151" s="1" t="s">
        <v>26</v>
      </c>
      <c r="P151" s="1" t="s">
        <v>26</v>
      </c>
      <c r="Q151" s="1" t="s">
        <v>26</v>
      </c>
      <c r="R151" s="1" t="s">
        <v>26</v>
      </c>
      <c r="S151" s="17" t="s">
        <v>105</v>
      </c>
      <c r="T151" s="17" t="s">
        <v>105</v>
      </c>
      <c r="U151" s="17" t="s">
        <v>105</v>
      </c>
      <c r="X151" s="156"/>
      <c r="AA151" s="156"/>
      <c r="AB151" s="91"/>
      <c r="AC151" s="91"/>
      <c r="AD151" s="1"/>
      <c r="AE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6"/>
    </row>
    <row r="152" spans="1:66">
      <c r="A152" s="319">
        <v>36</v>
      </c>
      <c r="B152" s="230" t="s">
        <v>18</v>
      </c>
      <c r="C152" s="231"/>
      <c r="D152" s="92">
        <f>+入力シート①!J$2</f>
        <v>43770</v>
      </c>
      <c r="E152" s="19"/>
      <c r="F152" s="32"/>
      <c r="G152" s="32"/>
      <c r="H152" s="32"/>
      <c r="I152" s="32"/>
      <c r="J152" s="32"/>
      <c r="K152" s="33"/>
      <c r="M152" s="16"/>
      <c r="N152" s="92">
        <v>43770</v>
      </c>
      <c r="O152" s="92">
        <v>43405</v>
      </c>
      <c r="P152" s="92">
        <v>43045</v>
      </c>
      <c r="Q152" s="92">
        <v>42678</v>
      </c>
      <c r="R152" s="92">
        <v>42313</v>
      </c>
      <c r="S152" s="165">
        <v>41960</v>
      </c>
      <c r="T152" s="165">
        <v>41584</v>
      </c>
      <c r="U152" s="165">
        <v>41222</v>
      </c>
      <c r="V152" s="17">
        <v>2011</v>
      </c>
      <c r="W152" s="17">
        <v>2010</v>
      </c>
      <c r="X152" s="17">
        <f t="shared" ref="X152:BF152" si="54">+X$1</f>
        <v>2009</v>
      </c>
      <c r="Y152" s="17">
        <f t="shared" si="54"/>
        <v>2008</v>
      </c>
      <c r="Z152" s="17">
        <f t="shared" si="54"/>
        <v>2007</v>
      </c>
      <c r="AA152" s="17">
        <f t="shared" si="54"/>
        <v>2006</v>
      </c>
      <c r="AB152" s="90">
        <f t="shared" si="54"/>
        <v>2005</v>
      </c>
      <c r="AC152" s="90">
        <f t="shared" si="54"/>
        <v>2004</v>
      </c>
      <c r="AD152">
        <f t="shared" si="54"/>
        <v>2003</v>
      </c>
      <c r="AE152">
        <f t="shared" si="54"/>
        <v>2002</v>
      </c>
      <c r="AF152">
        <f t="shared" si="54"/>
        <v>2001</v>
      </c>
      <c r="AG152">
        <f t="shared" si="54"/>
        <v>2000</v>
      </c>
      <c r="AH152">
        <f t="shared" si="54"/>
        <v>1999</v>
      </c>
      <c r="AI152">
        <f t="shared" si="54"/>
        <v>1998</v>
      </c>
      <c r="AJ152">
        <f t="shared" si="54"/>
        <v>1997</v>
      </c>
      <c r="AK152">
        <f t="shared" si="54"/>
        <v>1996</v>
      </c>
      <c r="AL152">
        <f t="shared" si="54"/>
        <v>1995</v>
      </c>
      <c r="AM152">
        <f t="shared" si="54"/>
        <v>1994</v>
      </c>
      <c r="AN152">
        <f t="shared" si="54"/>
        <v>0</v>
      </c>
      <c r="AO152">
        <f t="shared" si="54"/>
        <v>1992</v>
      </c>
      <c r="AP152">
        <f t="shared" si="54"/>
        <v>1991</v>
      </c>
      <c r="AQ152">
        <f t="shared" si="54"/>
        <v>1990</v>
      </c>
      <c r="AR152">
        <f t="shared" si="54"/>
        <v>1990</v>
      </c>
      <c r="AS152">
        <f t="shared" si="54"/>
        <v>1990</v>
      </c>
      <c r="AT152">
        <f t="shared" si="54"/>
        <v>1989</v>
      </c>
      <c r="AU152">
        <f t="shared" si="54"/>
        <v>1989</v>
      </c>
      <c r="AV152">
        <f t="shared" si="54"/>
        <v>1988</v>
      </c>
      <c r="AW152">
        <f t="shared" si="54"/>
        <v>1987</v>
      </c>
      <c r="AX152">
        <f t="shared" si="54"/>
        <v>1987</v>
      </c>
      <c r="AY152">
        <f t="shared" si="54"/>
        <v>1986</v>
      </c>
      <c r="AZ152">
        <f t="shared" si="54"/>
        <v>1986</v>
      </c>
      <c r="BA152">
        <f t="shared" si="54"/>
        <v>1986</v>
      </c>
      <c r="BB152">
        <f t="shared" si="54"/>
        <v>1985</v>
      </c>
      <c r="BC152">
        <f t="shared" si="54"/>
        <v>1985</v>
      </c>
      <c r="BD152">
        <f t="shared" si="54"/>
        <v>1985</v>
      </c>
      <c r="BE152">
        <f t="shared" si="54"/>
        <v>1984</v>
      </c>
      <c r="BF152">
        <f t="shared" si="54"/>
        <v>1984</v>
      </c>
      <c r="BG152">
        <f t="shared" ref="BG152:BM152" si="55">+BG$1</f>
        <v>1984</v>
      </c>
      <c r="BH152">
        <f t="shared" si="55"/>
        <v>1983</v>
      </c>
      <c r="BI152">
        <f t="shared" si="55"/>
        <v>1983</v>
      </c>
      <c r="BJ152">
        <f t="shared" si="55"/>
        <v>1983</v>
      </c>
      <c r="BK152">
        <f t="shared" si="55"/>
        <v>1982</v>
      </c>
      <c r="BL152">
        <f t="shared" si="55"/>
        <v>1981</v>
      </c>
      <c r="BM152">
        <f t="shared" si="55"/>
        <v>1980</v>
      </c>
      <c r="BN152" s="16"/>
    </row>
    <row r="153" spans="1:66">
      <c r="A153" s="319"/>
      <c r="B153" s="230" t="s">
        <v>19</v>
      </c>
      <c r="C153" s="231"/>
      <c r="D153" s="93">
        <f>+入力シート①!J$2</f>
        <v>43770</v>
      </c>
      <c r="E153" s="20"/>
      <c r="F153" s="34"/>
      <c r="G153" s="34"/>
      <c r="H153" s="34"/>
      <c r="I153" s="34"/>
      <c r="J153" s="34"/>
      <c r="K153" s="35"/>
      <c r="M153" s="16"/>
      <c r="N153" s="93">
        <v>43770</v>
      </c>
      <c r="O153" s="93">
        <v>43405</v>
      </c>
      <c r="P153" s="93">
        <v>43045</v>
      </c>
      <c r="Q153" s="93">
        <v>42678</v>
      </c>
      <c r="R153" s="93">
        <v>42313</v>
      </c>
      <c r="S153" s="166">
        <v>41960</v>
      </c>
      <c r="T153" s="166">
        <v>41584</v>
      </c>
      <c r="U153" s="166">
        <v>41222</v>
      </c>
      <c r="V153" s="17">
        <v>11</v>
      </c>
      <c r="W153" s="17">
        <v>11</v>
      </c>
      <c r="X153" s="17">
        <f>+X$3</f>
        <v>11</v>
      </c>
      <c r="Y153" s="17">
        <f>+Y$3</f>
        <v>11</v>
      </c>
      <c r="Z153" s="17">
        <f>+Z$3</f>
        <v>11</v>
      </c>
      <c r="AA153" s="17">
        <f t="shared" ref="AA153:BM153" si="56">+AA$3</f>
        <v>11</v>
      </c>
      <c r="AB153" s="90">
        <f t="shared" si="56"/>
        <v>11</v>
      </c>
      <c r="AC153" s="90">
        <f t="shared" si="56"/>
        <v>11</v>
      </c>
      <c r="AD153">
        <f t="shared" si="56"/>
        <v>11</v>
      </c>
      <c r="AE153">
        <f t="shared" si="56"/>
        <v>11</v>
      </c>
      <c r="AF153">
        <f t="shared" si="56"/>
        <v>11</v>
      </c>
      <c r="AG153">
        <f t="shared" si="56"/>
        <v>11</v>
      </c>
      <c r="AH153">
        <f t="shared" si="56"/>
        <v>11</v>
      </c>
      <c r="AI153">
        <f t="shared" si="56"/>
        <v>11</v>
      </c>
      <c r="AJ153">
        <f t="shared" si="56"/>
        <v>11</v>
      </c>
      <c r="AK153">
        <f t="shared" si="56"/>
        <v>11</v>
      </c>
      <c r="AL153">
        <f t="shared" si="56"/>
        <v>11</v>
      </c>
      <c r="AM153">
        <f t="shared" si="56"/>
        <v>11</v>
      </c>
      <c r="AN153">
        <f t="shared" si="56"/>
        <v>11</v>
      </c>
      <c r="AO153">
        <f t="shared" si="56"/>
        <v>11</v>
      </c>
      <c r="AP153">
        <f t="shared" si="56"/>
        <v>11</v>
      </c>
      <c r="AQ153">
        <f t="shared" si="56"/>
        <v>11</v>
      </c>
      <c r="AR153">
        <f t="shared" si="56"/>
        <v>11</v>
      </c>
      <c r="AS153">
        <f t="shared" si="56"/>
        <v>11</v>
      </c>
      <c r="AT153">
        <f t="shared" si="56"/>
        <v>11</v>
      </c>
      <c r="AU153">
        <f t="shared" si="56"/>
        <v>11</v>
      </c>
      <c r="AV153">
        <f t="shared" si="56"/>
        <v>11</v>
      </c>
      <c r="AW153">
        <f t="shared" si="56"/>
        <v>11</v>
      </c>
      <c r="AX153">
        <f t="shared" si="56"/>
        <v>11</v>
      </c>
      <c r="AY153">
        <f t="shared" si="56"/>
        <v>11</v>
      </c>
      <c r="AZ153">
        <f t="shared" si="56"/>
        <v>11</v>
      </c>
      <c r="BA153">
        <f t="shared" si="56"/>
        <v>11</v>
      </c>
      <c r="BB153">
        <f t="shared" si="56"/>
        <v>11</v>
      </c>
      <c r="BC153">
        <f t="shared" si="56"/>
        <v>11</v>
      </c>
      <c r="BD153">
        <f t="shared" si="56"/>
        <v>11</v>
      </c>
      <c r="BE153">
        <f t="shared" si="56"/>
        <v>11</v>
      </c>
      <c r="BF153">
        <f t="shared" si="56"/>
        <v>11</v>
      </c>
      <c r="BG153">
        <f t="shared" si="56"/>
        <v>11</v>
      </c>
      <c r="BH153">
        <f t="shared" si="56"/>
        <v>11</v>
      </c>
      <c r="BI153">
        <f t="shared" si="56"/>
        <v>11</v>
      </c>
      <c r="BJ153">
        <f t="shared" si="56"/>
        <v>11</v>
      </c>
      <c r="BK153">
        <f t="shared" si="56"/>
        <v>11</v>
      </c>
      <c r="BL153">
        <f t="shared" si="56"/>
        <v>11</v>
      </c>
      <c r="BM153">
        <f t="shared" si="56"/>
        <v>11</v>
      </c>
      <c r="BN153" s="16"/>
    </row>
    <row r="154" spans="1:66">
      <c r="A154" s="319"/>
      <c r="B154" s="230" t="s">
        <v>20</v>
      </c>
      <c r="C154" s="231"/>
      <c r="D154" s="94">
        <f>+入力シート①!J$2</f>
        <v>43770</v>
      </c>
      <c r="E154" s="20"/>
      <c r="F154" s="34"/>
      <c r="G154" s="34"/>
      <c r="H154" s="34"/>
      <c r="I154" s="34"/>
      <c r="J154" s="34"/>
      <c r="K154" s="35"/>
      <c r="M154" s="16"/>
      <c r="N154" s="201">
        <v>43770</v>
      </c>
      <c r="O154" s="94">
        <v>43405</v>
      </c>
      <c r="P154" s="94">
        <v>43045</v>
      </c>
      <c r="Q154" s="94">
        <v>42678</v>
      </c>
      <c r="R154" s="94">
        <v>42313</v>
      </c>
      <c r="S154" s="163">
        <v>41960</v>
      </c>
      <c r="T154" s="163">
        <v>41584</v>
      </c>
      <c r="U154" s="163">
        <v>41222</v>
      </c>
      <c r="V154" s="17">
        <v>5</v>
      </c>
      <c r="W154" s="17">
        <v>5</v>
      </c>
      <c r="X154" s="163">
        <v>40122</v>
      </c>
      <c r="Y154" s="17">
        <v>8</v>
      </c>
      <c r="Z154" s="17">
        <v>9</v>
      </c>
      <c r="AA154" s="17">
        <v>8</v>
      </c>
      <c r="AB154" s="90">
        <v>24</v>
      </c>
      <c r="AC154" s="90">
        <v>5</v>
      </c>
      <c r="AD154">
        <v>18</v>
      </c>
      <c r="AE154">
        <v>8</v>
      </c>
      <c r="AI154">
        <v>9</v>
      </c>
      <c r="AK154">
        <v>11</v>
      </c>
      <c r="AL154">
        <v>17</v>
      </c>
      <c r="AR154">
        <v>13</v>
      </c>
      <c r="AU154">
        <v>22</v>
      </c>
      <c r="AV154">
        <v>28</v>
      </c>
      <c r="AZ154">
        <v>18</v>
      </c>
      <c r="BC154">
        <v>8</v>
      </c>
      <c r="BE154">
        <v>12</v>
      </c>
      <c r="BJ154">
        <v>4</v>
      </c>
      <c r="BM154">
        <v>5</v>
      </c>
      <c r="BN154" s="16"/>
    </row>
    <row r="155" spans="1:66">
      <c r="A155" s="319"/>
      <c r="B155" s="230" t="s">
        <v>57</v>
      </c>
      <c r="C155" s="231"/>
      <c r="D155">
        <f>+入力シート①!J$3</f>
        <v>36</v>
      </c>
      <c r="E155" s="20"/>
      <c r="F155" s="34"/>
      <c r="G155" s="34"/>
      <c r="H155" s="34"/>
      <c r="I155" s="34"/>
      <c r="J155" s="34"/>
      <c r="K155" s="35"/>
      <c r="M155" s="16"/>
      <c r="N155" s="177">
        <v>36</v>
      </c>
      <c r="O155">
        <v>36</v>
      </c>
      <c r="P155">
        <v>36</v>
      </c>
      <c r="Q155">
        <v>36</v>
      </c>
      <c r="R155">
        <v>36</v>
      </c>
      <c r="S155" s="17">
        <v>36</v>
      </c>
      <c r="T155" s="17">
        <v>36</v>
      </c>
      <c r="U155" s="17">
        <v>36</v>
      </c>
      <c r="V155" s="17">
        <v>36</v>
      </c>
      <c r="W155" s="17">
        <v>36</v>
      </c>
      <c r="X155" s="17">
        <f>+$A$152</f>
        <v>36</v>
      </c>
      <c r="Y155" s="17">
        <f>+$A$152</f>
        <v>36</v>
      </c>
      <c r="Z155" s="17">
        <f>+$A$152</f>
        <v>36</v>
      </c>
      <c r="AA155" s="17">
        <f t="shared" ref="AA155:BM155" si="57">+$A$152</f>
        <v>36</v>
      </c>
      <c r="AB155" s="90">
        <f t="shared" si="57"/>
        <v>36</v>
      </c>
      <c r="AC155" s="90">
        <f t="shared" si="57"/>
        <v>36</v>
      </c>
      <c r="AD155">
        <f t="shared" si="57"/>
        <v>36</v>
      </c>
      <c r="AE155">
        <f t="shared" si="57"/>
        <v>36</v>
      </c>
      <c r="AF155">
        <f t="shared" si="57"/>
        <v>36</v>
      </c>
      <c r="AG155">
        <f t="shared" si="57"/>
        <v>36</v>
      </c>
      <c r="AH155">
        <f t="shared" si="57"/>
        <v>36</v>
      </c>
      <c r="AI155">
        <f t="shared" si="57"/>
        <v>36</v>
      </c>
      <c r="AJ155">
        <f t="shared" si="57"/>
        <v>36</v>
      </c>
      <c r="AK155">
        <f t="shared" si="57"/>
        <v>36</v>
      </c>
      <c r="AL155">
        <f t="shared" si="57"/>
        <v>36</v>
      </c>
      <c r="AM155">
        <f t="shared" si="57"/>
        <v>36</v>
      </c>
      <c r="AN155">
        <f t="shared" si="57"/>
        <v>36</v>
      </c>
      <c r="AO155">
        <f t="shared" si="57"/>
        <v>36</v>
      </c>
      <c r="AP155">
        <f t="shared" si="57"/>
        <v>36</v>
      </c>
      <c r="AQ155">
        <f t="shared" si="57"/>
        <v>36</v>
      </c>
      <c r="AR155">
        <f t="shared" si="57"/>
        <v>36</v>
      </c>
      <c r="AS155">
        <f t="shared" si="57"/>
        <v>36</v>
      </c>
      <c r="AT155">
        <f t="shared" si="57"/>
        <v>36</v>
      </c>
      <c r="AU155">
        <f t="shared" si="57"/>
        <v>36</v>
      </c>
      <c r="AV155">
        <f t="shared" si="57"/>
        <v>36</v>
      </c>
      <c r="AW155">
        <f t="shared" si="57"/>
        <v>36</v>
      </c>
      <c r="AX155">
        <f t="shared" si="57"/>
        <v>36</v>
      </c>
      <c r="AY155">
        <f t="shared" si="57"/>
        <v>36</v>
      </c>
      <c r="AZ155">
        <f t="shared" si="57"/>
        <v>36</v>
      </c>
      <c r="BA155">
        <f t="shared" si="57"/>
        <v>36</v>
      </c>
      <c r="BB155">
        <f t="shared" si="57"/>
        <v>36</v>
      </c>
      <c r="BC155">
        <f t="shared" si="57"/>
        <v>36</v>
      </c>
      <c r="BD155">
        <f t="shared" si="57"/>
        <v>36</v>
      </c>
      <c r="BE155">
        <f t="shared" si="57"/>
        <v>36</v>
      </c>
      <c r="BF155">
        <f t="shared" si="57"/>
        <v>36</v>
      </c>
      <c r="BG155">
        <f t="shared" si="57"/>
        <v>36</v>
      </c>
      <c r="BH155">
        <f t="shared" si="57"/>
        <v>36</v>
      </c>
      <c r="BI155">
        <f t="shared" si="57"/>
        <v>36</v>
      </c>
      <c r="BJ155">
        <f t="shared" si="57"/>
        <v>36</v>
      </c>
      <c r="BK155">
        <f t="shared" si="57"/>
        <v>36</v>
      </c>
      <c r="BL155">
        <f t="shared" si="57"/>
        <v>36</v>
      </c>
      <c r="BM155">
        <f t="shared" si="57"/>
        <v>36</v>
      </c>
      <c r="BN155" s="16"/>
    </row>
    <row r="156" spans="1:66" ht="16.5" thickBot="1">
      <c r="A156" s="319"/>
      <c r="B156" s="230" t="s">
        <v>21</v>
      </c>
      <c r="C156" s="231"/>
      <c r="D156" s="99">
        <f>+入力シート①!J$4</f>
        <v>0.38194444444444442</v>
      </c>
      <c r="E156" s="21"/>
      <c r="F156" s="36"/>
      <c r="G156" s="36"/>
      <c r="H156" s="36"/>
      <c r="I156" s="36"/>
      <c r="J156" s="36"/>
      <c r="K156" s="37"/>
      <c r="M156" s="16"/>
      <c r="N156" s="202">
        <v>0.38194444444444442</v>
      </c>
      <c r="O156" s="99">
        <v>0.38541666666666669</v>
      </c>
      <c r="P156" s="99">
        <v>0.2951388888888889</v>
      </c>
      <c r="Q156" s="99">
        <v>0.30208333333333331</v>
      </c>
      <c r="R156" s="99">
        <v>0.27430555555555552</v>
      </c>
      <c r="S156" s="164">
        <v>0.3125</v>
      </c>
      <c r="T156" s="164">
        <v>0.28472222222222221</v>
      </c>
      <c r="U156" s="164">
        <v>0.3923611111111111</v>
      </c>
      <c r="V156" s="157">
        <v>0.25694444444444448</v>
      </c>
      <c r="W156" s="157">
        <v>0.2638888888888889</v>
      </c>
      <c r="X156" s="164">
        <v>0.23958333333333334</v>
      </c>
      <c r="Y156" s="157">
        <v>0.20833333333333301</v>
      </c>
      <c r="Z156" s="157">
        <v>0.25</v>
      </c>
      <c r="AA156" s="157"/>
      <c r="BN156" s="16"/>
    </row>
    <row r="157" spans="1:66">
      <c r="A157" s="319"/>
      <c r="B157" s="227" t="s">
        <v>22</v>
      </c>
      <c r="C157" s="7">
        <v>0</v>
      </c>
      <c r="D157">
        <f>+入力シート①!J$5</f>
        <v>25.2</v>
      </c>
      <c r="E157">
        <f t="shared" ref="E157:E169" si="58">+COUNT($M157:$BN157)</f>
        <v>29</v>
      </c>
      <c r="F157" s="5">
        <f t="shared" ref="F157:F169" si="59">+AVERAGE($M157:$BN157)</f>
        <v>23.460000000000004</v>
      </c>
      <c r="G157" s="5">
        <f t="shared" ref="G157:G169" si="60">+STDEV($M157:$BN157)</f>
        <v>1.3691472841569261</v>
      </c>
      <c r="H157" s="5">
        <f t="shared" ref="H157:H169" si="61">+MAX($M157:$BN157)</f>
        <v>25.3</v>
      </c>
      <c r="I157" s="5">
        <f t="shared" ref="I157:I169" si="62">+MIN($M157:$BN157)</f>
        <v>19</v>
      </c>
      <c r="J157" s="5">
        <f>+D157-F157</f>
        <v>1.7399999999999949</v>
      </c>
      <c r="K157" s="5">
        <f>+J157/G157</f>
        <v>1.2708640042852857</v>
      </c>
      <c r="M157" s="16"/>
      <c r="N157" s="177">
        <v>25.2</v>
      </c>
      <c r="O157">
        <v>24.3</v>
      </c>
      <c r="P157">
        <v>23.53</v>
      </c>
      <c r="Q157">
        <v>21.58</v>
      </c>
      <c r="R157">
        <v>25.3</v>
      </c>
      <c r="S157" s="17">
        <v>22.32</v>
      </c>
      <c r="T157" s="17">
        <v>22.52</v>
      </c>
      <c r="U157" s="17">
        <v>23.04</v>
      </c>
      <c r="V157" s="17">
        <v>23.5</v>
      </c>
      <c r="W157" s="17">
        <v>24.05</v>
      </c>
      <c r="X157" s="17">
        <v>24</v>
      </c>
      <c r="Y157" s="17">
        <v>23.9</v>
      </c>
      <c r="Z157" s="17">
        <v>24.9</v>
      </c>
      <c r="AA157" s="17">
        <v>24.8</v>
      </c>
      <c r="AB157" s="90">
        <v>23.4</v>
      </c>
      <c r="AC157" s="90">
        <v>24.6</v>
      </c>
      <c r="AD157">
        <v>23.5</v>
      </c>
      <c r="AE157">
        <v>23.5</v>
      </c>
      <c r="AI157">
        <v>25.2</v>
      </c>
      <c r="AK157">
        <v>24.1</v>
      </c>
      <c r="AL157">
        <v>23</v>
      </c>
      <c r="AR157">
        <v>21.4</v>
      </c>
      <c r="AU157">
        <v>23.4</v>
      </c>
      <c r="AV157">
        <v>21.7</v>
      </c>
      <c r="AZ157">
        <v>23.2</v>
      </c>
      <c r="BC157">
        <v>23.2</v>
      </c>
      <c r="BE157">
        <v>19</v>
      </c>
      <c r="BJ157">
        <v>25</v>
      </c>
      <c r="BM157">
        <v>23.2</v>
      </c>
      <c r="BN157" s="16"/>
    </row>
    <row r="158" spans="1:66">
      <c r="A158" s="319"/>
      <c r="B158" s="227"/>
      <c r="C158" s="7">
        <v>10</v>
      </c>
      <c r="D158">
        <f>+入力シート①!J$6</f>
        <v>25.2</v>
      </c>
      <c r="E158">
        <f t="shared" si="58"/>
        <v>27</v>
      </c>
      <c r="F158" s="5">
        <f t="shared" si="59"/>
        <v>23.200448148148148</v>
      </c>
      <c r="G158" s="5">
        <f t="shared" si="60"/>
        <v>1.4896338332650667</v>
      </c>
      <c r="H158" s="5">
        <f t="shared" si="61"/>
        <v>25.41</v>
      </c>
      <c r="I158" s="5">
        <f t="shared" si="62"/>
        <v>19.16</v>
      </c>
      <c r="J158" s="5">
        <f t="shared" ref="J158:J169" si="63">+D158-F158</f>
        <v>1.9995518518518516</v>
      </c>
      <c r="K158" s="5">
        <f t="shared" ref="K158:K169" si="64">+J158/G158</f>
        <v>1.3423109808597169</v>
      </c>
      <c r="M158" s="16"/>
      <c r="N158" s="177">
        <v>25.2</v>
      </c>
      <c r="O158">
        <v>24.26</v>
      </c>
      <c r="P158">
        <v>23.52</v>
      </c>
      <c r="Q158">
        <v>21.59</v>
      </c>
      <c r="S158" s="17">
        <v>22.33</v>
      </c>
      <c r="T158" s="17">
        <v>22.53</v>
      </c>
      <c r="U158" s="17">
        <v>23.04</v>
      </c>
      <c r="V158" s="17">
        <v>23.558199999999999</v>
      </c>
      <c r="W158" s="17">
        <v>24.04</v>
      </c>
      <c r="X158" s="17">
        <v>24.011299999999999</v>
      </c>
      <c r="Y158" s="17">
        <v>23.926300000000001</v>
      </c>
      <c r="Z158" s="17">
        <v>24.926300000000001</v>
      </c>
      <c r="AA158" s="17">
        <v>24.71</v>
      </c>
      <c r="AB158" s="90">
        <v>23.42</v>
      </c>
      <c r="AC158" s="90">
        <v>24.66</v>
      </c>
      <c r="AD158">
        <v>23.6</v>
      </c>
      <c r="AI158">
        <v>22.67</v>
      </c>
      <c r="AK158">
        <v>24.1</v>
      </c>
      <c r="AL158">
        <v>22.96</v>
      </c>
      <c r="AR158">
        <v>19.64</v>
      </c>
      <c r="AU158">
        <v>22.45</v>
      </c>
      <c r="AV158">
        <v>21.37</v>
      </c>
      <c r="AZ158">
        <v>23.1</v>
      </c>
      <c r="BC158">
        <v>22.94</v>
      </c>
      <c r="BE158">
        <v>19.16</v>
      </c>
      <c r="BJ158">
        <v>25.41</v>
      </c>
      <c r="BM158">
        <v>23.29</v>
      </c>
      <c r="BN158" s="16"/>
    </row>
    <row r="159" spans="1:66">
      <c r="A159" s="319"/>
      <c r="B159" s="227"/>
      <c r="C159" s="7">
        <v>20</v>
      </c>
      <c r="D159">
        <f>+入力シート①!J$7</f>
        <v>25.2</v>
      </c>
      <c r="E159">
        <f t="shared" si="58"/>
        <v>27</v>
      </c>
      <c r="F159" s="5">
        <f t="shared" si="59"/>
        <v>23.145185185185188</v>
      </c>
      <c r="G159" s="5">
        <f t="shared" si="60"/>
        <v>1.5544435921932138</v>
      </c>
      <c r="H159" s="5">
        <f t="shared" si="61"/>
        <v>25.41</v>
      </c>
      <c r="I159" s="5">
        <f t="shared" si="62"/>
        <v>18.95</v>
      </c>
      <c r="J159" s="5">
        <f t="shared" si="63"/>
        <v>2.0548148148148115</v>
      </c>
      <c r="K159" s="5">
        <f t="shared" si="64"/>
        <v>1.3218973175576014</v>
      </c>
      <c r="M159" s="16"/>
      <c r="N159" s="177">
        <v>25.2</v>
      </c>
      <c r="O159">
        <v>24.1</v>
      </c>
      <c r="P159">
        <v>23.52</v>
      </c>
      <c r="Q159">
        <v>21.55</v>
      </c>
      <c r="S159" s="17">
        <v>22.32</v>
      </c>
      <c r="T159" s="17">
        <v>22.52</v>
      </c>
      <c r="U159" s="17">
        <v>22.98</v>
      </c>
      <c r="V159" s="17">
        <v>23.538900000000002</v>
      </c>
      <c r="W159" s="17">
        <v>24.05</v>
      </c>
      <c r="X159" s="17">
        <v>24.018899999999999</v>
      </c>
      <c r="Y159" s="17">
        <v>23.926100000000002</v>
      </c>
      <c r="Z159" s="17">
        <v>24.926100000000002</v>
      </c>
      <c r="AA159" s="17">
        <v>24.75</v>
      </c>
      <c r="AB159" s="90">
        <v>23.31</v>
      </c>
      <c r="AC159" s="90">
        <v>24.66</v>
      </c>
      <c r="AD159">
        <v>23.6</v>
      </c>
      <c r="AI159">
        <v>22.72</v>
      </c>
      <c r="AK159">
        <v>24.11</v>
      </c>
      <c r="AL159">
        <v>22.87</v>
      </c>
      <c r="AR159">
        <v>19.63</v>
      </c>
      <c r="AU159">
        <v>22.48</v>
      </c>
      <c r="AV159">
        <v>20.61</v>
      </c>
      <c r="AZ159">
        <v>23.09</v>
      </c>
      <c r="BC159">
        <v>22.8</v>
      </c>
      <c r="BE159">
        <v>18.95</v>
      </c>
      <c r="BJ159">
        <v>25.41</v>
      </c>
      <c r="BM159">
        <v>23.28</v>
      </c>
      <c r="BN159" s="16"/>
    </row>
    <row r="160" spans="1:66">
      <c r="A160" s="319"/>
      <c r="B160" s="227"/>
      <c r="C160" s="7">
        <v>30</v>
      </c>
      <c r="D160">
        <f>+入力シート①!J$8</f>
        <v>25.2</v>
      </c>
      <c r="E160">
        <f t="shared" si="58"/>
        <v>27</v>
      </c>
      <c r="F160" s="5">
        <f t="shared" si="59"/>
        <v>23.014129629629629</v>
      </c>
      <c r="G160" s="5">
        <f t="shared" si="60"/>
        <v>1.745530990583759</v>
      </c>
      <c r="H160" s="5">
        <f t="shared" si="61"/>
        <v>25.42</v>
      </c>
      <c r="I160" s="5">
        <f t="shared" si="62"/>
        <v>17.52</v>
      </c>
      <c r="J160" s="5">
        <f t="shared" si="63"/>
        <v>2.1858703703703704</v>
      </c>
      <c r="K160" s="5">
        <f t="shared" si="64"/>
        <v>1.2522667212223761</v>
      </c>
      <c r="M160" s="16"/>
      <c r="N160" s="177">
        <v>25.2</v>
      </c>
      <c r="O160">
        <v>23.89</v>
      </c>
      <c r="P160">
        <v>23.51</v>
      </c>
      <c r="Q160">
        <v>21.2</v>
      </c>
      <c r="S160" s="17">
        <v>22.32</v>
      </c>
      <c r="T160" s="17">
        <v>22.28</v>
      </c>
      <c r="U160" s="17">
        <v>22.99</v>
      </c>
      <c r="V160" s="17">
        <v>23.401299999999999</v>
      </c>
      <c r="W160" s="17">
        <v>24.01</v>
      </c>
      <c r="X160" s="17">
        <v>24.010400000000001</v>
      </c>
      <c r="Y160" s="17">
        <v>23.924900000000001</v>
      </c>
      <c r="Z160" s="17">
        <v>24.924900000000001</v>
      </c>
      <c r="AA160" s="17">
        <v>24.74</v>
      </c>
      <c r="AB160" s="90">
        <v>23.3</v>
      </c>
      <c r="AC160" s="90">
        <v>24.65</v>
      </c>
      <c r="AD160">
        <v>23.59</v>
      </c>
      <c r="AI160">
        <v>22.75</v>
      </c>
      <c r="AK160">
        <v>24.11</v>
      </c>
      <c r="AL160">
        <v>22.81</v>
      </c>
      <c r="AR160">
        <v>19.600000000000001</v>
      </c>
      <c r="AU160">
        <v>22.47</v>
      </c>
      <c r="AV160">
        <v>20.51</v>
      </c>
      <c r="AZ160">
        <v>23.1</v>
      </c>
      <c r="BC160">
        <v>22.06</v>
      </c>
      <c r="BE160">
        <v>17.52</v>
      </c>
      <c r="BJ160">
        <v>25.42</v>
      </c>
      <c r="BM160">
        <v>23.09</v>
      </c>
      <c r="BN160" s="16"/>
    </row>
    <row r="161" spans="1:66">
      <c r="A161" s="319"/>
      <c r="B161" s="227"/>
      <c r="C161" s="7">
        <v>50</v>
      </c>
      <c r="D161">
        <f>+入力シート①!J$9</f>
        <v>25.13</v>
      </c>
      <c r="E161">
        <f t="shared" si="58"/>
        <v>27</v>
      </c>
      <c r="F161" s="5">
        <f t="shared" si="59"/>
        <v>22.743451851851848</v>
      </c>
      <c r="G161" s="5">
        <f t="shared" si="60"/>
        <v>1.9314016700453924</v>
      </c>
      <c r="H161" s="5">
        <f t="shared" si="61"/>
        <v>25.38</v>
      </c>
      <c r="I161" s="5">
        <f t="shared" si="62"/>
        <v>17.02</v>
      </c>
      <c r="J161" s="5">
        <f t="shared" si="63"/>
        <v>2.386548148148151</v>
      </c>
      <c r="K161" s="5">
        <f t="shared" si="64"/>
        <v>1.2356560446031206</v>
      </c>
      <c r="M161" s="16"/>
      <c r="N161" s="177">
        <v>25.13</v>
      </c>
      <c r="O161">
        <v>23.69</v>
      </c>
      <c r="P161">
        <v>23.2</v>
      </c>
      <c r="Q161">
        <v>20.89</v>
      </c>
      <c r="S161" s="17">
        <v>22.32</v>
      </c>
      <c r="T161" s="17">
        <v>21.21</v>
      </c>
      <c r="U161" s="17">
        <v>22.98</v>
      </c>
      <c r="V161" s="17">
        <v>23.003799999999998</v>
      </c>
      <c r="W161" s="17">
        <v>23.86</v>
      </c>
      <c r="X161" s="17">
        <v>23.868200000000002</v>
      </c>
      <c r="Y161" s="17">
        <v>23.935600000000001</v>
      </c>
      <c r="Z161" s="17">
        <v>24.935600000000001</v>
      </c>
      <c r="AA161" s="17">
        <v>24.68</v>
      </c>
      <c r="AB161" s="90">
        <v>23.27</v>
      </c>
      <c r="AC161" s="90">
        <v>24.48</v>
      </c>
      <c r="AD161">
        <v>23.59</v>
      </c>
      <c r="AI161">
        <v>21.99</v>
      </c>
      <c r="AK161">
        <v>24.08</v>
      </c>
      <c r="AL161">
        <v>22.72</v>
      </c>
      <c r="AR161">
        <v>19.54</v>
      </c>
      <c r="AU161">
        <v>22.48</v>
      </c>
      <c r="AV161">
        <v>19.43</v>
      </c>
      <c r="AZ161">
        <v>23.11</v>
      </c>
      <c r="BC161">
        <v>20.73</v>
      </c>
      <c r="BE161">
        <v>17.02</v>
      </c>
      <c r="BJ161">
        <v>25.38</v>
      </c>
      <c r="BM161">
        <v>22.55</v>
      </c>
      <c r="BN161" s="16"/>
    </row>
    <row r="162" spans="1:66">
      <c r="A162" s="319"/>
      <c r="B162" s="227"/>
      <c r="C162" s="7">
        <v>75</v>
      </c>
      <c r="D162">
        <f>+入力シート①!J$10</f>
        <v>24.54</v>
      </c>
      <c r="E162">
        <f t="shared" si="58"/>
        <v>26</v>
      </c>
      <c r="F162" s="5">
        <f t="shared" si="59"/>
        <v>21.979907692307691</v>
      </c>
      <c r="G162" s="5">
        <f t="shared" si="60"/>
        <v>2.433628362905591</v>
      </c>
      <c r="H162" s="5">
        <f t="shared" si="61"/>
        <v>24.907399999999999</v>
      </c>
      <c r="I162" s="5">
        <f t="shared" si="62"/>
        <v>16.04</v>
      </c>
      <c r="J162" s="5">
        <f t="shared" si="63"/>
        <v>2.5600923076923081</v>
      </c>
      <c r="K162" s="5">
        <f t="shared" si="64"/>
        <v>1.0519651836386914</v>
      </c>
      <c r="M162" s="16"/>
      <c r="N162" s="177">
        <v>24.54</v>
      </c>
      <c r="O162">
        <v>23.49</v>
      </c>
      <c r="P162">
        <v>21.75</v>
      </c>
      <c r="Q162">
        <v>18.36</v>
      </c>
      <c r="S162" s="17">
        <v>21.85</v>
      </c>
      <c r="T162" s="17">
        <v>19.350000000000001</v>
      </c>
      <c r="U162" s="17">
        <v>22.95</v>
      </c>
      <c r="V162" s="17">
        <v>22.674399999999999</v>
      </c>
      <c r="W162" s="17">
        <v>23.72</v>
      </c>
      <c r="X162" s="17">
        <v>23.278400000000001</v>
      </c>
      <c r="Y162" s="17">
        <v>23.907399999999999</v>
      </c>
      <c r="Z162" s="17">
        <v>24.907399999999999</v>
      </c>
      <c r="AA162" s="17">
        <v>24.68</v>
      </c>
      <c r="AB162" s="90">
        <v>23.11</v>
      </c>
      <c r="AC162" s="90">
        <v>23.44</v>
      </c>
      <c r="AI162">
        <v>19.46</v>
      </c>
      <c r="AK162">
        <v>23.84</v>
      </c>
      <c r="AL162">
        <v>22.34</v>
      </c>
      <c r="AR162">
        <v>18.61</v>
      </c>
      <c r="AU162">
        <v>22.47</v>
      </c>
      <c r="AV162">
        <v>18.190000000000001</v>
      </c>
      <c r="AZ162">
        <v>23.11</v>
      </c>
      <c r="BC162">
        <v>18.84</v>
      </c>
      <c r="BE162">
        <v>16.04</v>
      </c>
      <c r="BJ162">
        <v>24.75</v>
      </c>
      <c r="BM162">
        <v>21.82</v>
      </c>
      <c r="BN162" s="16"/>
    </row>
    <row r="163" spans="1:66">
      <c r="A163" s="319"/>
      <c r="B163" s="227"/>
      <c r="C163" s="7">
        <v>100</v>
      </c>
      <c r="D163">
        <f>+入力シート①!J$11</f>
        <v>22.69</v>
      </c>
      <c r="E163">
        <f t="shared" si="58"/>
        <v>28</v>
      </c>
      <c r="F163" s="5">
        <f t="shared" si="59"/>
        <v>21.023839285714281</v>
      </c>
      <c r="G163" s="5">
        <f t="shared" si="60"/>
        <v>2.9284583225509846</v>
      </c>
      <c r="H163" s="5">
        <f t="shared" si="61"/>
        <v>24.67</v>
      </c>
      <c r="I163" s="5">
        <f t="shared" si="62"/>
        <v>15.63</v>
      </c>
      <c r="J163" s="5">
        <f t="shared" si="63"/>
        <v>1.66616071428572</v>
      </c>
      <c r="K163" s="5">
        <f t="shared" si="64"/>
        <v>0.56895490075963406</v>
      </c>
      <c r="M163" s="16"/>
      <c r="N163" s="177">
        <v>22.69</v>
      </c>
      <c r="O163">
        <v>23.34</v>
      </c>
      <c r="P163">
        <v>19.850000000000001</v>
      </c>
      <c r="Q163">
        <v>15.73</v>
      </c>
      <c r="R163">
        <v>20.8</v>
      </c>
      <c r="S163" s="17">
        <v>21.25</v>
      </c>
      <c r="T163" s="17">
        <v>17.579999999999998</v>
      </c>
      <c r="U163" s="17">
        <v>22.81</v>
      </c>
      <c r="V163" s="17">
        <v>22.488600000000002</v>
      </c>
      <c r="W163" s="17">
        <v>22.83</v>
      </c>
      <c r="X163" s="17">
        <v>22.830100000000002</v>
      </c>
      <c r="Y163" s="17">
        <v>23.5594</v>
      </c>
      <c r="Z163" s="17">
        <v>24.5594</v>
      </c>
      <c r="AA163" s="17">
        <v>24.67</v>
      </c>
      <c r="AB163" s="90">
        <v>22.83</v>
      </c>
      <c r="AC163" s="90">
        <v>23.11</v>
      </c>
      <c r="AD163">
        <v>21.74</v>
      </c>
      <c r="AI163">
        <v>16.02</v>
      </c>
      <c r="AK163">
        <v>23.06</v>
      </c>
      <c r="AL163">
        <v>21.15</v>
      </c>
      <c r="AR163">
        <v>15.88</v>
      </c>
      <c r="AU163">
        <v>22.36</v>
      </c>
      <c r="AV163">
        <v>17.829999999999998</v>
      </c>
      <c r="AZ163">
        <v>23.11</v>
      </c>
      <c r="BC163">
        <v>16.420000000000002</v>
      </c>
      <c r="BE163">
        <v>15.63</v>
      </c>
      <c r="BJ163">
        <v>23.76</v>
      </c>
      <c r="BM163">
        <v>20.78</v>
      </c>
      <c r="BN163" s="16"/>
    </row>
    <row r="164" spans="1:66">
      <c r="A164" s="319"/>
      <c r="B164" s="227"/>
      <c r="C164" s="7">
        <v>150</v>
      </c>
      <c r="D164">
        <f>+入力シート①!J$12</f>
        <v>21.01</v>
      </c>
      <c r="E164">
        <f t="shared" si="58"/>
        <v>27</v>
      </c>
      <c r="F164" s="5">
        <f t="shared" si="59"/>
        <v>18.746596296296296</v>
      </c>
      <c r="G164" s="5">
        <f t="shared" si="60"/>
        <v>3.4779449988442601</v>
      </c>
      <c r="H164" s="5">
        <f t="shared" si="61"/>
        <v>22.91</v>
      </c>
      <c r="I164" s="5">
        <f t="shared" si="62"/>
        <v>12.83</v>
      </c>
      <c r="J164" s="5">
        <f t="shared" si="63"/>
        <v>2.2634037037037054</v>
      </c>
      <c r="K164" s="5">
        <f t="shared" si="64"/>
        <v>0.65078766468585514</v>
      </c>
      <c r="M164" s="16"/>
      <c r="N164" s="177">
        <v>21.01</v>
      </c>
      <c r="O164">
        <v>22.91</v>
      </c>
      <c r="P164">
        <v>14.29</v>
      </c>
      <c r="Q164">
        <v>12.83</v>
      </c>
      <c r="S164" s="17">
        <v>19.34</v>
      </c>
      <c r="T164" s="17">
        <v>13.5</v>
      </c>
      <c r="U164" s="17">
        <v>21.81</v>
      </c>
      <c r="V164" s="17">
        <v>20.896899999999999</v>
      </c>
      <c r="W164" s="17">
        <v>20.76</v>
      </c>
      <c r="X164" s="17">
        <v>20.877400000000002</v>
      </c>
      <c r="Y164" s="17">
        <v>20.946899999999999</v>
      </c>
      <c r="Z164" s="17">
        <v>21.946899999999999</v>
      </c>
      <c r="AA164" s="17">
        <v>19.07</v>
      </c>
      <c r="AB164" s="90">
        <v>21.91</v>
      </c>
      <c r="AC164" s="90">
        <v>22.44</v>
      </c>
      <c r="AD164">
        <v>20.57</v>
      </c>
      <c r="AI164">
        <v>13.32</v>
      </c>
      <c r="AK164">
        <v>17.2</v>
      </c>
      <c r="AL164">
        <v>20.69</v>
      </c>
      <c r="AR164">
        <v>13.53</v>
      </c>
      <c r="AU164">
        <v>20.92</v>
      </c>
      <c r="AV164">
        <v>16.13</v>
      </c>
      <c r="AZ164">
        <v>22.41</v>
      </c>
      <c r="BC164">
        <v>13.73</v>
      </c>
      <c r="BE164">
        <v>13.56</v>
      </c>
      <c r="BJ164">
        <v>20.9</v>
      </c>
      <c r="BM164">
        <v>18.66</v>
      </c>
      <c r="BN164" s="16"/>
    </row>
    <row r="165" spans="1:66">
      <c r="A165" s="319"/>
      <c r="B165" s="227"/>
      <c r="C165" s="7">
        <v>200</v>
      </c>
      <c r="D165">
        <f>+入力シート①!J$13</f>
        <v>19.350000000000001</v>
      </c>
      <c r="E165">
        <f t="shared" si="58"/>
        <v>28</v>
      </c>
      <c r="F165" s="5">
        <f t="shared" si="59"/>
        <v>16.59007857142857</v>
      </c>
      <c r="G165" s="5">
        <f t="shared" si="60"/>
        <v>3.6284352090385279</v>
      </c>
      <c r="H165" s="5">
        <f t="shared" si="61"/>
        <v>22.11</v>
      </c>
      <c r="I165" s="5">
        <f t="shared" si="62"/>
        <v>10.43</v>
      </c>
      <c r="J165" s="5">
        <f t="shared" si="63"/>
        <v>2.7599214285714311</v>
      </c>
      <c r="K165" s="5">
        <f t="shared" si="64"/>
        <v>0.76063682264365473</v>
      </c>
      <c r="M165" s="16"/>
      <c r="N165" s="177">
        <v>19.350000000000001</v>
      </c>
      <c r="O165">
        <v>22.11</v>
      </c>
      <c r="P165">
        <v>12.13</v>
      </c>
      <c r="Q165">
        <v>10.54</v>
      </c>
      <c r="R165">
        <v>17.18</v>
      </c>
      <c r="S165" s="17">
        <v>17.84</v>
      </c>
      <c r="T165" s="17">
        <v>12.17</v>
      </c>
      <c r="U165" s="17">
        <v>20.66</v>
      </c>
      <c r="V165" s="17">
        <v>19.523800000000001</v>
      </c>
      <c r="W165" s="17">
        <v>18.91</v>
      </c>
      <c r="X165" s="17">
        <v>19.428799999999999</v>
      </c>
      <c r="Y165" s="17">
        <v>16.129799999999999</v>
      </c>
      <c r="Z165" s="17">
        <v>17.129799999999999</v>
      </c>
      <c r="AA165" s="17">
        <v>15.57</v>
      </c>
      <c r="AB165" s="90">
        <v>20.36</v>
      </c>
      <c r="AC165" s="90">
        <v>21.72</v>
      </c>
      <c r="AD165">
        <v>18.46</v>
      </c>
      <c r="AI165">
        <v>11.24</v>
      </c>
      <c r="AK165">
        <v>14</v>
      </c>
      <c r="AL165">
        <v>17.97</v>
      </c>
      <c r="AR165">
        <v>10.85</v>
      </c>
      <c r="AU165">
        <v>18.39</v>
      </c>
      <c r="AV165">
        <v>15.14</v>
      </c>
      <c r="AZ165">
        <v>21</v>
      </c>
      <c r="BC165">
        <v>11.94</v>
      </c>
      <c r="BE165">
        <v>10.43</v>
      </c>
      <c r="BJ165">
        <v>17.05</v>
      </c>
      <c r="BM165">
        <v>17.3</v>
      </c>
      <c r="BN165" s="16"/>
    </row>
    <row r="166" spans="1:66">
      <c r="A166" s="319"/>
      <c r="B166" s="227"/>
      <c r="C166" s="7">
        <v>300</v>
      </c>
      <c r="D166">
        <f>+入力シート①!J$14</f>
        <v>17.02</v>
      </c>
      <c r="E166">
        <f t="shared" si="58"/>
        <v>20</v>
      </c>
      <c r="F166" s="5">
        <f t="shared" si="59"/>
        <v>13.996165000000001</v>
      </c>
      <c r="G166" s="5">
        <f t="shared" si="60"/>
        <v>3.6013193480452692</v>
      </c>
      <c r="H166" s="5">
        <f t="shared" si="61"/>
        <v>18.3203</v>
      </c>
      <c r="I166" s="5">
        <f t="shared" si="62"/>
        <v>7.92</v>
      </c>
      <c r="J166" s="5">
        <f t="shared" si="63"/>
        <v>3.0238349999999983</v>
      </c>
      <c r="K166" s="5">
        <f t="shared" si="64"/>
        <v>0.83964644836100999</v>
      </c>
      <c r="M166" s="16"/>
      <c r="N166" s="177">
        <v>17.02</v>
      </c>
      <c r="O166">
        <v>13.42</v>
      </c>
      <c r="P166">
        <v>9.64</v>
      </c>
      <c r="Q166">
        <v>8.15</v>
      </c>
      <c r="R166">
        <v>12.2</v>
      </c>
      <c r="S166" s="17">
        <v>16.13</v>
      </c>
      <c r="T166" s="17">
        <v>10.039999999999999</v>
      </c>
      <c r="U166" s="17">
        <v>17.78</v>
      </c>
      <c r="V166" s="17">
        <v>15.6496</v>
      </c>
      <c r="W166" s="17">
        <v>17.34</v>
      </c>
      <c r="X166" s="17">
        <v>18.3203</v>
      </c>
      <c r="Y166" s="17">
        <v>13.646699999999999</v>
      </c>
      <c r="Z166" s="17">
        <v>14.646699999999999</v>
      </c>
      <c r="AA166" s="17">
        <v>9.5500000000000007</v>
      </c>
      <c r="AB166" s="90">
        <v>18.239999999999998</v>
      </c>
      <c r="AC166" s="90">
        <v>17.899999999999999</v>
      </c>
      <c r="AD166">
        <v>16.829999999999998</v>
      </c>
      <c r="AI166">
        <v>7.92</v>
      </c>
      <c r="AK166">
        <v>10.32</v>
      </c>
      <c r="AL166">
        <v>15.18</v>
      </c>
      <c r="BN166" s="16"/>
    </row>
    <row r="167" spans="1:66">
      <c r="A167" s="319"/>
      <c r="B167" s="227"/>
      <c r="C167" s="7">
        <v>400</v>
      </c>
      <c r="D167">
        <f>+入力シート①!J$15</f>
        <v>15.29</v>
      </c>
      <c r="E167">
        <f t="shared" si="58"/>
        <v>17</v>
      </c>
      <c r="F167" s="5">
        <f t="shared" si="59"/>
        <v>11.578982352941175</v>
      </c>
      <c r="G167" s="5">
        <f t="shared" si="60"/>
        <v>3.3871009261674061</v>
      </c>
      <c r="H167" s="5">
        <f t="shared" si="61"/>
        <v>15.8</v>
      </c>
      <c r="I167" s="5">
        <f t="shared" si="62"/>
        <v>5.68</v>
      </c>
      <c r="J167" s="5">
        <f t="shared" si="63"/>
        <v>3.7110176470588243</v>
      </c>
      <c r="K167" s="5">
        <f t="shared" si="64"/>
        <v>1.0956324384635148</v>
      </c>
      <c r="M167" s="16"/>
      <c r="N167" s="177">
        <v>15.29</v>
      </c>
      <c r="O167">
        <v>10.28</v>
      </c>
      <c r="P167">
        <v>7.4</v>
      </c>
      <c r="Q167">
        <v>6.48</v>
      </c>
      <c r="R167">
        <v>9.1999999999999993</v>
      </c>
      <c r="S167" s="17">
        <v>13.19</v>
      </c>
      <c r="T167" s="17">
        <v>8.39</v>
      </c>
      <c r="U167" s="17">
        <v>15.8</v>
      </c>
      <c r="V167" s="17">
        <v>13.8767</v>
      </c>
      <c r="W167" s="17">
        <v>14.74</v>
      </c>
      <c r="X167" s="17">
        <v>15.5982</v>
      </c>
      <c r="Y167" s="17">
        <v>11.613899999999999</v>
      </c>
      <c r="Z167" s="17">
        <v>12.613899999999999</v>
      </c>
      <c r="AD167">
        <v>15.61</v>
      </c>
      <c r="AI167">
        <v>5.68</v>
      </c>
      <c r="AK167">
        <v>9.3800000000000008</v>
      </c>
      <c r="AL167">
        <v>11.7</v>
      </c>
      <c r="BN167" s="16"/>
    </row>
    <row r="168" spans="1:66">
      <c r="A168" s="319"/>
      <c r="B168" s="227"/>
      <c r="C168" s="7">
        <v>500</v>
      </c>
      <c r="D168" t="str">
        <f>+入力シート①!J$16</f>
        <v>-</v>
      </c>
      <c r="E168">
        <f t="shared" si="58"/>
        <v>0</v>
      </c>
      <c r="F168" s="5" t="e">
        <f t="shared" si="59"/>
        <v>#DIV/0!</v>
      </c>
      <c r="G168" s="5" t="e">
        <f t="shared" si="60"/>
        <v>#DIV/0!</v>
      </c>
      <c r="H168" s="5">
        <f t="shared" si="61"/>
        <v>0</v>
      </c>
      <c r="I168" s="5">
        <f t="shared" si="62"/>
        <v>0</v>
      </c>
      <c r="J168" s="5" t="e">
        <f t="shared" si="63"/>
        <v>#VALUE!</v>
      </c>
      <c r="K168" s="5" t="e">
        <f t="shared" si="64"/>
        <v>#VALUE!</v>
      </c>
      <c r="M168" s="16"/>
      <c r="BN168" s="16"/>
    </row>
    <row r="169" spans="1:66">
      <c r="A169" s="319"/>
      <c r="B169" s="227"/>
      <c r="C169" s="7">
        <v>600</v>
      </c>
      <c r="D169" t="str">
        <f>+入力シート①!J$17</f>
        <v>-</v>
      </c>
      <c r="E169">
        <f t="shared" si="58"/>
        <v>0</v>
      </c>
      <c r="F169" s="5" t="e">
        <f t="shared" si="59"/>
        <v>#DIV/0!</v>
      </c>
      <c r="G169" s="5" t="e">
        <f t="shared" si="60"/>
        <v>#DIV/0!</v>
      </c>
      <c r="H169" s="5">
        <f t="shared" si="61"/>
        <v>0</v>
      </c>
      <c r="I169" s="5">
        <f t="shared" si="62"/>
        <v>0</v>
      </c>
      <c r="J169" s="5" t="e">
        <f t="shared" si="63"/>
        <v>#VALUE!</v>
      </c>
      <c r="K169" s="5" t="e">
        <f t="shared" si="64"/>
        <v>#VALUE!</v>
      </c>
      <c r="M169" s="16"/>
      <c r="BN169" s="16"/>
    </row>
    <row r="170" spans="1:66">
      <c r="A170" s="319"/>
      <c r="B170" s="13"/>
      <c r="C170" s="13"/>
      <c r="D170" s="18"/>
      <c r="E170" s="18"/>
      <c r="F170" s="38"/>
      <c r="G170" s="38"/>
      <c r="H170" s="38"/>
      <c r="I170" s="38"/>
      <c r="J170" s="38"/>
      <c r="K170" s="38"/>
      <c r="L170" s="18"/>
      <c r="M170" s="16"/>
      <c r="N170" s="181"/>
      <c r="O170" s="18"/>
      <c r="P170" s="175"/>
      <c r="Q170" s="175"/>
      <c r="R170" s="175"/>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6"/>
    </row>
    <row r="171" spans="1:66">
      <c r="A171" s="319"/>
      <c r="B171" s="228" t="s">
        <v>25</v>
      </c>
      <c r="C171" s="11" t="s">
        <v>23</v>
      </c>
      <c r="D171">
        <f>+入力シート①!J$19</f>
        <v>307</v>
      </c>
      <c r="E171">
        <f>+COUNT($M171:$BN171)</f>
        <v>29</v>
      </c>
      <c r="F171" s="5">
        <f>+AVERAGE($M171:$BN171)</f>
        <v>214.10344827586206</v>
      </c>
      <c r="G171" s="5">
        <f>+STDEV($M171:$BN171)</f>
        <v>81.799120160997447</v>
      </c>
      <c r="H171" s="5">
        <f>+MAX($M171:$BN171)</f>
        <v>347</v>
      </c>
      <c r="I171" s="5">
        <f>+MIN($M171:$BN171)</f>
        <v>40</v>
      </c>
      <c r="J171" s="5">
        <f>+D171-F171</f>
        <v>92.896551724137936</v>
      </c>
      <c r="K171" s="5">
        <f>+J171/G171</f>
        <v>1.135666881762279</v>
      </c>
      <c r="M171" s="16"/>
      <c r="N171" s="177">
        <v>307</v>
      </c>
      <c r="O171">
        <v>324</v>
      </c>
      <c r="P171">
        <v>280</v>
      </c>
      <c r="Q171">
        <v>110</v>
      </c>
      <c r="R171">
        <v>110</v>
      </c>
      <c r="S171" s="17">
        <v>152</v>
      </c>
      <c r="T171" s="17">
        <v>268</v>
      </c>
      <c r="U171" s="17">
        <v>258</v>
      </c>
      <c r="V171" s="17">
        <v>124</v>
      </c>
      <c r="W171" s="17">
        <v>284</v>
      </c>
      <c r="X171" s="17">
        <v>232</v>
      </c>
      <c r="Y171" s="17">
        <v>293</v>
      </c>
      <c r="Z171" s="17">
        <v>294</v>
      </c>
      <c r="AA171" s="17">
        <v>54</v>
      </c>
      <c r="AB171" s="90">
        <v>231</v>
      </c>
      <c r="AC171" s="90">
        <v>198</v>
      </c>
      <c r="AD171">
        <v>128</v>
      </c>
      <c r="AE171">
        <v>178</v>
      </c>
      <c r="AI171">
        <v>256</v>
      </c>
      <c r="AK171">
        <v>280</v>
      </c>
      <c r="AL171">
        <v>347</v>
      </c>
      <c r="AR171">
        <v>297</v>
      </c>
      <c r="AU171">
        <v>165</v>
      </c>
      <c r="AV171">
        <v>153</v>
      </c>
      <c r="AZ171">
        <v>208</v>
      </c>
      <c r="BC171">
        <v>230</v>
      </c>
      <c r="BE171">
        <v>246</v>
      </c>
      <c r="BJ171">
        <v>40</v>
      </c>
      <c r="BM171">
        <v>162</v>
      </c>
      <c r="BN171" s="16"/>
    </row>
    <row r="172" spans="1:66">
      <c r="A172" s="319"/>
      <c r="B172" s="229"/>
      <c r="C172" s="8" t="s">
        <v>24</v>
      </c>
      <c r="D172">
        <f>+入力シート①!J$20</f>
        <v>1.6</v>
      </c>
      <c r="E172">
        <f>+COUNT($M172:$BN172)</f>
        <v>29</v>
      </c>
      <c r="F172" s="5">
        <f>+AVERAGE($M172:$BN172)</f>
        <v>1.2234482758620691</v>
      </c>
      <c r="G172" s="5">
        <f>+STDEV($M172:$BN172)</f>
        <v>0.71793491478818661</v>
      </c>
      <c r="H172" s="5">
        <f>+MAX($M172:$BN172)</f>
        <v>3</v>
      </c>
      <c r="I172" s="5">
        <f>+MIN($M172:$BN172)</f>
        <v>0.22</v>
      </c>
      <c r="J172" s="5">
        <f>+D172-F172</f>
        <v>0.37655172413793103</v>
      </c>
      <c r="K172" s="5">
        <f>+J172/G172</f>
        <v>0.52449284243130267</v>
      </c>
      <c r="M172" s="16"/>
      <c r="N172" s="177">
        <v>1.6</v>
      </c>
      <c r="O172">
        <v>2.1</v>
      </c>
      <c r="P172">
        <v>0.4</v>
      </c>
      <c r="Q172">
        <v>3</v>
      </c>
      <c r="R172">
        <v>3</v>
      </c>
      <c r="S172" s="17">
        <v>1.5</v>
      </c>
      <c r="T172" s="17">
        <v>0.5</v>
      </c>
      <c r="U172" s="17">
        <v>0.4</v>
      </c>
      <c r="V172" s="17">
        <v>1.3</v>
      </c>
      <c r="W172" s="17">
        <v>0.5</v>
      </c>
      <c r="X172" s="17">
        <v>0.6</v>
      </c>
      <c r="Y172" s="17">
        <v>0.8</v>
      </c>
      <c r="Z172" s="17">
        <v>1.8</v>
      </c>
      <c r="AA172" s="17">
        <v>1.2</v>
      </c>
      <c r="AB172" s="90">
        <v>0.7</v>
      </c>
      <c r="AC172" s="90">
        <v>1.6</v>
      </c>
      <c r="AD172">
        <v>1.9</v>
      </c>
      <c r="AE172">
        <v>1.2</v>
      </c>
      <c r="AI172">
        <v>1.3</v>
      </c>
      <c r="AK172">
        <v>0.8</v>
      </c>
      <c r="AL172">
        <v>0.46</v>
      </c>
      <c r="AR172">
        <v>0.22</v>
      </c>
      <c r="AU172">
        <v>1</v>
      </c>
      <c r="AV172">
        <v>1.8</v>
      </c>
      <c r="AZ172">
        <v>1.3</v>
      </c>
      <c r="BC172">
        <v>1.5</v>
      </c>
      <c r="BE172">
        <v>0.4</v>
      </c>
      <c r="BJ172">
        <v>1.4</v>
      </c>
      <c r="BM172">
        <v>1.2</v>
      </c>
      <c r="BN172" s="16"/>
    </row>
    <row r="173" spans="1:66" ht="0.95" customHeight="1">
      <c r="M173" s="16"/>
      <c r="BN173" s="16"/>
    </row>
    <row r="174" spans="1:66" ht="0.95" customHeight="1">
      <c r="M174" s="16"/>
      <c r="BN174" s="16"/>
    </row>
    <row r="175" spans="1:66" ht="0.95" customHeight="1">
      <c r="M175" s="16"/>
      <c r="BN175" s="16"/>
    </row>
    <row r="176" spans="1:66" ht="0.95" customHeight="1">
      <c r="M176" s="16"/>
      <c r="BN176" s="16"/>
    </row>
    <row r="177" spans="1:66" ht="0.95" customHeight="1">
      <c r="M177" s="16"/>
      <c r="BN177" s="16"/>
    </row>
    <row r="178" spans="1:66" ht="0.95" customHeight="1">
      <c r="M178" s="16"/>
      <c r="BN178" s="16"/>
    </row>
    <row r="179" spans="1:66" ht="0.95" customHeight="1">
      <c r="M179" s="16"/>
      <c r="BN179" s="16"/>
    </row>
    <row r="180" spans="1:66" ht="0.95" customHeight="1">
      <c r="M180" s="16"/>
      <c r="BN180" s="16"/>
    </row>
    <row r="181" spans="1:66" ht="16.5" thickBot="1">
      <c r="D181" s="1" t="s">
        <v>26</v>
      </c>
      <c r="E181" s="1" t="s">
        <v>3</v>
      </c>
      <c r="F181" s="4" t="s">
        <v>4</v>
      </c>
      <c r="G181" s="4" t="s">
        <v>8</v>
      </c>
      <c r="H181" s="4" t="s">
        <v>5</v>
      </c>
      <c r="I181" s="4" t="s">
        <v>6</v>
      </c>
      <c r="J181" s="4" t="s">
        <v>7</v>
      </c>
      <c r="K181" s="5" t="s">
        <v>56</v>
      </c>
      <c r="M181" s="16"/>
      <c r="N181" s="178" t="s">
        <v>26</v>
      </c>
      <c r="O181" s="1" t="s">
        <v>26</v>
      </c>
      <c r="P181" s="1" t="s">
        <v>26</v>
      </c>
      <c r="Q181" s="1" t="s">
        <v>26</v>
      </c>
      <c r="R181" s="1" t="s">
        <v>26</v>
      </c>
      <c r="S181" s="17" t="s">
        <v>105</v>
      </c>
      <c r="T181" s="17" t="s">
        <v>105</v>
      </c>
      <c r="U181" s="17" t="s">
        <v>105</v>
      </c>
      <c r="X181" s="156"/>
      <c r="AA181" s="156"/>
      <c r="AB181" s="91"/>
      <c r="AC181" s="91"/>
      <c r="AD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6"/>
    </row>
    <row r="182" spans="1:66">
      <c r="A182" s="319">
        <v>37</v>
      </c>
      <c r="B182" s="230" t="s">
        <v>18</v>
      </c>
      <c r="C182" s="231"/>
      <c r="D182" s="92">
        <f>+入力シート①!K$2</f>
        <v>43770</v>
      </c>
      <c r="E182" s="19"/>
      <c r="F182" s="32"/>
      <c r="G182" s="32"/>
      <c r="H182" s="32"/>
      <c r="I182" s="32"/>
      <c r="J182" s="32"/>
      <c r="K182" s="33"/>
      <c r="M182" s="16"/>
      <c r="N182" s="92">
        <v>43770</v>
      </c>
      <c r="O182" s="92">
        <v>43405</v>
      </c>
      <c r="P182" s="92">
        <v>43045</v>
      </c>
      <c r="Q182" s="92">
        <v>42678</v>
      </c>
      <c r="R182" s="92">
        <v>42313</v>
      </c>
      <c r="S182" s="165">
        <v>41960</v>
      </c>
      <c r="T182" s="165">
        <v>41584</v>
      </c>
      <c r="U182" s="165">
        <v>41222</v>
      </c>
      <c r="V182" s="17">
        <v>2011</v>
      </c>
      <c r="W182" s="17">
        <v>2010</v>
      </c>
      <c r="X182" s="17">
        <f t="shared" ref="X182:BF182" si="65">+X$1</f>
        <v>2009</v>
      </c>
      <c r="Y182" s="17">
        <f t="shared" si="65"/>
        <v>2008</v>
      </c>
      <c r="Z182" s="17">
        <f t="shared" si="65"/>
        <v>2007</v>
      </c>
      <c r="AA182" s="17">
        <f t="shared" si="65"/>
        <v>2006</v>
      </c>
      <c r="AB182" s="90">
        <f t="shared" si="65"/>
        <v>2005</v>
      </c>
      <c r="AC182" s="90">
        <f t="shared" si="65"/>
        <v>2004</v>
      </c>
      <c r="AD182">
        <f t="shared" si="65"/>
        <v>2003</v>
      </c>
      <c r="AE182">
        <f t="shared" si="65"/>
        <v>2002</v>
      </c>
      <c r="AF182">
        <f t="shared" si="65"/>
        <v>2001</v>
      </c>
      <c r="AG182">
        <f t="shared" si="65"/>
        <v>2000</v>
      </c>
      <c r="AH182">
        <f t="shared" si="65"/>
        <v>1999</v>
      </c>
      <c r="AI182">
        <f t="shared" si="65"/>
        <v>1998</v>
      </c>
      <c r="AJ182">
        <f t="shared" si="65"/>
        <v>1997</v>
      </c>
      <c r="AK182">
        <f t="shared" si="65"/>
        <v>1996</v>
      </c>
      <c r="AL182">
        <f t="shared" si="65"/>
        <v>1995</v>
      </c>
      <c r="AM182">
        <f t="shared" si="65"/>
        <v>1994</v>
      </c>
      <c r="AN182">
        <f t="shared" si="65"/>
        <v>0</v>
      </c>
      <c r="AO182">
        <f t="shared" si="65"/>
        <v>1992</v>
      </c>
      <c r="AP182">
        <f t="shared" si="65"/>
        <v>1991</v>
      </c>
      <c r="AQ182">
        <f t="shared" si="65"/>
        <v>1990</v>
      </c>
      <c r="AR182">
        <f t="shared" si="65"/>
        <v>1990</v>
      </c>
      <c r="AS182">
        <f t="shared" si="65"/>
        <v>1990</v>
      </c>
      <c r="AT182">
        <f t="shared" si="65"/>
        <v>1989</v>
      </c>
      <c r="AU182">
        <f t="shared" si="65"/>
        <v>1989</v>
      </c>
      <c r="AV182">
        <f t="shared" si="65"/>
        <v>1988</v>
      </c>
      <c r="AW182">
        <f t="shared" si="65"/>
        <v>1987</v>
      </c>
      <c r="AX182">
        <f t="shared" si="65"/>
        <v>1987</v>
      </c>
      <c r="AY182">
        <f t="shared" si="65"/>
        <v>1986</v>
      </c>
      <c r="AZ182">
        <f t="shared" si="65"/>
        <v>1986</v>
      </c>
      <c r="BA182">
        <f t="shared" si="65"/>
        <v>1986</v>
      </c>
      <c r="BB182">
        <f t="shared" si="65"/>
        <v>1985</v>
      </c>
      <c r="BC182">
        <f t="shared" si="65"/>
        <v>1985</v>
      </c>
      <c r="BD182">
        <f t="shared" si="65"/>
        <v>1985</v>
      </c>
      <c r="BE182">
        <f t="shared" si="65"/>
        <v>1984</v>
      </c>
      <c r="BF182">
        <f t="shared" si="65"/>
        <v>1984</v>
      </c>
      <c r="BG182">
        <f t="shared" ref="BG182:BM182" si="66">+BG$1</f>
        <v>1984</v>
      </c>
      <c r="BH182">
        <f t="shared" si="66"/>
        <v>1983</v>
      </c>
      <c r="BI182">
        <f t="shared" si="66"/>
        <v>1983</v>
      </c>
      <c r="BJ182">
        <f t="shared" si="66"/>
        <v>1983</v>
      </c>
      <c r="BK182">
        <f t="shared" si="66"/>
        <v>1982</v>
      </c>
      <c r="BL182">
        <f t="shared" si="66"/>
        <v>1981</v>
      </c>
      <c r="BM182">
        <f t="shared" si="66"/>
        <v>1980</v>
      </c>
      <c r="BN182" s="16"/>
    </row>
    <row r="183" spans="1:66">
      <c r="A183" s="319"/>
      <c r="B183" s="230" t="s">
        <v>19</v>
      </c>
      <c r="C183" s="231"/>
      <c r="D183" s="93">
        <f>+入力シート①!K$2</f>
        <v>43770</v>
      </c>
      <c r="E183" s="20"/>
      <c r="F183" s="34"/>
      <c r="G183" s="34"/>
      <c r="H183" s="34"/>
      <c r="I183" s="34"/>
      <c r="J183" s="34"/>
      <c r="K183" s="35"/>
      <c r="M183" s="16"/>
      <c r="N183" s="93">
        <v>43770</v>
      </c>
      <c r="O183" s="93">
        <v>43405</v>
      </c>
      <c r="P183" s="93">
        <v>43045</v>
      </c>
      <c r="Q183" s="93">
        <v>42678</v>
      </c>
      <c r="R183" s="93">
        <v>42313</v>
      </c>
      <c r="S183" s="166">
        <v>41960</v>
      </c>
      <c r="T183" s="166">
        <v>41584</v>
      </c>
      <c r="U183" s="166">
        <v>41222</v>
      </c>
      <c r="V183" s="17">
        <v>11</v>
      </c>
      <c r="W183" s="17">
        <v>11</v>
      </c>
      <c r="X183" s="17">
        <f>+X$3</f>
        <v>11</v>
      </c>
      <c r="Y183" s="17">
        <f>+Y$3</f>
        <v>11</v>
      </c>
      <c r="Z183" s="17">
        <f>+Z$3</f>
        <v>11</v>
      </c>
      <c r="AA183" s="17">
        <f t="shared" ref="AA183:BM183" si="67">+AA$3</f>
        <v>11</v>
      </c>
      <c r="AB183" s="90">
        <f t="shared" si="67"/>
        <v>11</v>
      </c>
      <c r="AC183" s="90">
        <f t="shared" si="67"/>
        <v>11</v>
      </c>
      <c r="AD183">
        <f t="shared" si="67"/>
        <v>11</v>
      </c>
      <c r="AE183">
        <f t="shared" si="67"/>
        <v>11</v>
      </c>
      <c r="AF183">
        <f t="shared" si="67"/>
        <v>11</v>
      </c>
      <c r="AG183">
        <f t="shared" si="67"/>
        <v>11</v>
      </c>
      <c r="AH183">
        <f t="shared" si="67"/>
        <v>11</v>
      </c>
      <c r="AI183">
        <f t="shared" si="67"/>
        <v>11</v>
      </c>
      <c r="AJ183">
        <f t="shared" si="67"/>
        <v>11</v>
      </c>
      <c r="AK183">
        <f t="shared" si="67"/>
        <v>11</v>
      </c>
      <c r="AL183">
        <f t="shared" si="67"/>
        <v>11</v>
      </c>
      <c r="AM183">
        <f t="shared" si="67"/>
        <v>11</v>
      </c>
      <c r="AN183">
        <f t="shared" si="67"/>
        <v>11</v>
      </c>
      <c r="AO183">
        <f t="shared" si="67"/>
        <v>11</v>
      </c>
      <c r="AP183">
        <f t="shared" si="67"/>
        <v>11</v>
      </c>
      <c r="AQ183">
        <f t="shared" si="67"/>
        <v>11</v>
      </c>
      <c r="AR183">
        <f t="shared" si="67"/>
        <v>11</v>
      </c>
      <c r="AS183">
        <f t="shared" si="67"/>
        <v>11</v>
      </c>
      <c r="AT183">
        <f t="shared" si="67"/>
        <v>11</v>
      </c>
      <c r="AU183">
        <f t="shared" si="67"/>
        <v>11</v>
      </c>
      <c r="AV183">
        <f t="shared" si="67"/>
        <v>11</v>
      </c>
      <c r="AW183">
        <f t="shared" si="67"/>
        <v>11</v>
      </c>
      <c r="AX183">
        <f t="shared" si="67"/>
        <v>11</v>
      </c>
      <c r="AY183">
        <f t="shared" si="67"/>
        <v>11</v>
      </c>
      <c r="AZ183">
        <f t="shared" si="67"/>
        <v>11</v>
      </c>
      <c r="BA183">
        <f t="shared" si="67"/>
        <v>11</v>
      </c>
      <c r="BB183">
        <f t="shared" si="67"/>
        <v>11</v>
      </c>
      <c r="BC183">
        <f t="shared" si="67"/>
        <v>11</v>
      </c>
      <c r="BD183">
        <f t="shared" si="67"/>
        <v>11</v>
      </c>
      <c r="BE183">
        <f t="shared" si="67"/>
        <v>11</v>
      </c>
      <c r="BF183">
        <f t="shared" si="67"/>
        <v>11</v>
      </c>
      <c r="BG183">
        <f t="shared" si="67"/>
        <v>11</v>
      </c>
      <c r="BH183">
        <f t="shared" si="67"/>
        <v>11</v>
      </c>
      <c r="BI183">
        <f t="shared" si="67"/>
        <v>11</v>
      </c>
      <c r="BJ183">
        <f t="shared" si="67"/>
        <v>11</v>
      </c>
      <c r="BK183">
        <f t="shared" si="67"/>
        <v>11</v>
      </c>
      <c r="BL183">
        <f t="shared" si="67"/>
        <v>11</v>
      </c>
      <c r="BM183">
        <f t="shared" si="67"/>
        <v>11</v>
      </c>
      <c r="BN183" s="16"/>
    </row>
    <row r="184" spans="1:66">
      <c r="A184" s="319"/>
      <c r="B184" s="230" t="s">
        <v>20</v>
      </c>
      <c r="C184" s="231"/>
      <c r="D184" s="94">
        <f>+入力シート①!K$2</f>
        <v>43770</v>
      </c>
      <c r="E184" s="20"/>
      <c r="F184" s="34"/>
      <c r="G184" s="34"/>
      <c r="H184" s="34"/>
      <c r="I184" s="34"/>
      <c r="J184" s="34"/>
      <c r="K184" s="35"/>
      <c r="M184" s="16"/>
      <c r="N184" s="201">
        <v>43770</v>
      </c>
      <c r="O184" s="94">
        <v>43405</v>
      </c>
      <c r="P184" s="94">
        <v>43045</v>
      </c>
      <c r="Q184" s="94">
        <v>42678</v>
      </c>
      <c r="R184" s="94">
        <v>42313</v>
      </c>
      <c r="S184" s="163">
        <v>41960</v>
      </c>
      <c r="T184" s="163">
        <v>41584</v>
      </c>
      <c r="U184" s="163">
        <v>41222</v>
      </c>
      <c r="V184" s="17">
        <v>5</v>
      </c>
      <c r="W184" s="17">
        <v>5</v>
      </c>
      <c r="X184" s="163">
        <v>40122</v>
      </c>
      <c r="Y184" s="17">
        <v>8</v>
      </c>
      <c r="Z184" s="17">
        <v>9</v>
      </c>
      <c r="AA184" s="17">
        <v>8</v>
      </c>
      <c r="AB184" s="90">
        <v>24</v>
      </c>
      <c r="AC184" s="90">
        <v>5</v>
      </c>
      <c r="AD184">
        <v>18</v>
      </c>
      <c r="AE184">
        <v>8</v>
      </c>
      <c r="AI184">
        <v>9</v>
      </c>
      <c r="AK184">
        <v>11</v>
      </c>
      <c r="AL184">
        <v>17</v>
      </c>
      <c r="AO184">
        <v>5</v>
      </c>
      <c r="AR184">
        <v>13</v>
      </c>
      <c r="AU184">
        <v>22</v>
      </c>
      <c r="AV184">
        <v>28</v>
      </c>
      <c r="AZ184">
        <v>18</v>
      </c>
      <c r="BC184">
        <v>8</v>
      </c>
      <c r="BE184">
        <v>12</v>
      </c>
      <c r="BJ184">
        <v>4</v>
      </c>
      <c r="BN184" s="16"/>
    </row>
    <row r="185" spans="1:66">
      <c r="A185" s="319"/>
      <c r="B185" s="230" t="s">
        <v>57</v>
      </c>
      <c r="C185" s="231"/>
      <c r="D185">
        <f>+入力シート①!K$3</f>
        <v>37</v>
      </c>
      <c r="E185" s="20"/>
      <c r="F185" s="34"/>
      <c r="G185" s="34"/>
      <c r="H185" s="34"/>
      <c r="I185" s="34"/>
      <c r="J185" s="34"/>
      <c r="K185" s="35"/>
      <c r="M185" s="16"/>
      <c r="N185" s="177">
        <v>37</v>
      </c>
      <c r="O185">
        <v>37</v>
      </c>
      <c r="P185">
        <v>37</v>
      </c>
      <c r="Q185">
        <v>37</v>
      </c>
      <c r="R185">
        <v>37</v>
      </c>
      <c r="S185" s="17">
        <v>37</v>
      </c>
      <c r="T185" s="17">
        <v>37</v>
      </c>
      <c r="U185" s="17">
        <v>37</v>
      </c>
      <c r="V185" s="17">
        <v>37</v>
      </c>
      <c r="W185" s="17">
        <v>37</v>
      </c>
      <c r="X185" s="17">
        <f>+$A$182</f>
        <v>37</v>
      </c>
      <c r="Y185" s="17">
        <f>+$A$182</f>
        <v>37</v>
      </c>
      <c r="Z185" s="17">
        <f>+$A$182</f>
        <v>37</v>
      </c>
      <c r="AA185" s="17">
        <f t="shared" ref="AA185:BM185" si="68">+$A$182</f>
        <v>37</v>
      </c>
      <c r="AB185" s="90">
        <f t="shared" si="68"/>
        <v>37</v>
      </c>
      <c r="AC185" s="90">
        <f t="shared" si="68"/>
        <v>37</v>
      </c>
      <c r="AD185">
        <f t="shared" si="68"/>
        <v>37</v>
      </c>
      <c r="AE185">
        <f t="shared" si="68"/>
        <v>37</v>
      </c>
      <c r="AF185">
        <f t="shared" si="68"/>
        <v>37</v>
      </c>
      <c r="AG185">
        <f t="shared" si="68"/>
        <v>37</v>
      </c>
      <c r="AH185">
        <f t="shared" si="68"/>
        <v>37</v>
      </c>
      <c r="AI185">
        <f t="shared" si="68"/>
        <v>37</v>
      </c>
      <c r="AJ185">
        <f t="shared" si="68"/>
        <v>37</v>
      </c>
      <c r="AK185">
        <f t="shared" si="68"/>
        <v>37</v>
      </c>
      <c r="AL185">
        <f t="shared" si="68"/>
        <v>37</v>
      </c>
      <c r="AM185">
        <f t="shared" si="68"/>
        <v>37</v>
      </c>
      <c r="AN185">
        <f t="shared" si="68"/>
        <v>37</v>
      </c>
      <c r="AO185">
        <f t="shared" si="68"/>
        <v>37</v>
      </c>
      <c r="AP185">
        <f t="shared" si="68"/>
        <v>37</v>
      </c>
      <c r="AQ185">
        <f t="shared" si="68"/>
        <v>37</v>
      </c>
      <c r="AR185">
        <f t="shared" si="68"/>
        <v>37</v>
      </c>
      <c r="AS185">
        <f t="shared" si="68"/>
        <v>37</v>
      </c>
      <c r="AT185">
        <f t="shared" si="68"/>
        <v>37</v>
      </c>
      <c r="AU185">
        <f t="shared" si="68"/>
        <v>37</v>
      </c>
      <c r="AV185">
        <f t="shared" si="68"/>
        <v>37</v>
      </c>
      <c r="AW185">
        <f t="shared" si="68"/>
        <v>37</v>
      </c>
      <c r="AX185">
        <f t="shared" si="68"/>
        <v>37</v>
      </c>
      <c r="AY185">
        <f t="shared" si="68"/>
        <v>37</v>
      </c>
      <c r="AZ185">
        <f t="shared" si="68"/>
        <v>37</v>
      </c>
      <c r="BA185">
        <f t="shared" si="68"/>
        <v>37</v>
      </c>
      <c r="BB185">
        <f t="shared" si="68"/>
        <v>37</v>
      </c>
      <c r="BC185">
        <f t="shared" si="68"/>
        <v>37</v>
      </c>
      <c r="BD185">
        <f t="shared" si="68"/>
        <v>37</v>
      </c>
      <c r="BE185">
        <f t="shared" si="68"/>
        <v>37</v>
      </c>
      <c r="BF185">
        <f t="shared" si="68"/>
        <v>37</v>
      </c>
      <c r="BG185">
        <f t="shared" si="68"/>
        <v>37</v>
      </c>
      <c r="BH185">
        <f t="shared" si="68"/>
        <v>37</v>
      </c>
      <c r="BI185">
        <f t="shared" si="68"/>
        <v>37</v>
      </c>
      <c r="BJ185">
        <f t="shared" si="68"/>
        <v>37</v>
      </c>
      <c r="BK185">
        <f t="shared" si="68"/>
        <v>37</v>
      </c>
      <c r="BL185">
        <f t="shared" si="68"/>
        <v>37</v>
      </c>
      <c r="BM185">
        <f t="shared" si="68"/>
        <v>37</v>
      </c>
      <c r="BN185" s="16"/>
    </row>
    <row r="186" spans="1:66" ht="16.5" thickBot="1">
      <c r="A186" s="319"/>
      <c r="B186" s="230" t="s">
        <v>21</v>
      </c>
      <c r="C186" s="231"/>
      <c r="D186" s="99">
        <f>+入力シート①!K$4</f>
        <v>0.43055555555555558</v>
      </c>
      <c r="E186" s="21"/>
      <c r="F186" s="36"/>
      <c r="G186" s="36"/>
      <c r="H186" s="36"/>
      <c r="I186" s="36"/>
      <c r="J186" s="36"/>
      <c r="K186" s="37"/>
      <c r="M186" s="16"/>
      <c r="N186" s="202">
        <v>0.43055555555555558</v>
      </c>
      <c r="O186" s="99">
        <v>0.42499999999999999</v>
      </c>
      <c r="P186" s="99">
        <v>0.33333333333333331</v>
      </c>
      <c r="Q186" s="99">
        <v>0.3125</v>
      </c>
      <c r="R186" s="99">
        <v>0.3125</v>
      </c>
      <c r="S186" s="164">
        <v>0.3125</v>
      </c>
      <c r="T186" s="164">
        <v>0.3215277777777778</v>
      </c>
      <c r="U186" s="164">
        <v>0.4236111111111111</v>
      </c>
      <c r="V186" s="157">
        <v>0.30208333333333331</v>
      </c>
      <c r="W186" s="157">
        <v>0.2986111111111111</v>
      </c>
      <c r="X186" s="164">
        <v>0.29166666666666669</v>
      </c>
      <c r="Y186" s="157">
        <v>0.26388888888888901</v>
      </c>
      <c r="Z186" s="157">
        <v>0.30555555555555552</v>
      </c>
      <c r="AA186" s="157"/>
      <c r="BN186" s="16"/>
    </row>
    <row r="187" spans="1:66">
      <c r="A187" s="319"/>
      <c r="B187" s="227" t="s">
        <v>22</v>
      </c>
      <c r="C187" s="7">
        <v>0</v>
      </c>
      <c r="D187">
        <f>+入力シート①!K$5</f>
        <v>25.17</v>
      </c>
      <c r="E187">
        <f t="shared" ref="E187:E199" si="69">+COUNT($M187:$BN187)</f>
        <v>29</v>
      </c>
      <c r="F187" s="5">
        <f t="shared" ref="F187:F199" si="70">+AVERAGE($M187:$BN187)</f>
        <v>23.658710344827583</v>
      </c>
      <c r="G187" s="5">
        <f t="shared" ref="G187:G199" si="71">+STDEV($M187:$BN187)</f>
        <v>1.1595244734510861</v>
      </c>
      <c r="H187" s="5">
        <f t="shared" ref="H187:H199" si="72">+MAX($M187:$BN187)</f>
        <v>25.2</v>
      </c>
      <c r="I187" s="5">
        <f t="shared" ref="I187:I199" si="73">+MIN($M187:$BN187)</f>
        <v>20.3</v>
      </c>
      <c r="J187" s="5">
        <f>+D187-F187</f>
        <v>1.5112896551724191</v>
      </c>
      <c r="K187" s="5">
        <f>+J187/G187</f>
        <v>1.3033702088877661</v>
      </c>
      <c r="M187" s="16"/>
      <c r="N187" s="177">
        <v>25.17</v>
      </c>
      <c r="O187">
        <v>24.77</v>
      </c>
      <c r="P187">
        <v>23.36</v>
      </c>
      <c r="Q187">
        <v>21.547000000000001</v>
      </c>
      <c r="R187">
        <v>25.1</v>
      </c>
      <c r="S187" s="17">
        <v>22.32</v>
      </c>
      <c r="T187" s="17">
        <v>24.11</v>
      </c>
      <c r="U187" s="17">
        <v>23.7</v>
      </c>
      <c r="V187" s="17">
        <v>24.3</v>
      </c>
      <c r="W187" s="17">
        <v>23.8856</v>
      </c>
      <c r="X187" s="17">
        <v>23.6</v>
      </c>
      <c r="Y187" s="17">
        <v>23.9</v>
      </c>
      <c r="Z187" s="17">
        <v>24.9</v>
      </c>
      <c r="AA187" s="17">
        <v>25</v>
      </c>
      <c r="AB187" s="90">
        <v>23.6</v>
      </c>
      <c r="AC187" s="90">
        <v>24.7</v>
      </c>
      <c r="AD187">
        <v>24.1</v>
      </c>
      <c r="AE187">
        <v>23.7</v>
      </c>
      <c r="AI187">
        <v>24.2</v>
      </c>
      <c r="AK187">
        <v>24.24</v>
      </c>
      <c r="AL187">
        <v>23.4</v>
      </c>
      <c r="AO187">
        <v>22.3</v>
      </c>
      <c r="AR187">
        <v>22</v>
      </c>
      <c r="AU187">
        <v>23.3</v>
      </c>
      <c r="AV187">
        <v>20.3</v>
      </c>
      <c r="AZ187">
        <v>23.5</v>
      </c>
      <c r="BC187">
        <v>23.3</v>
      </c>
      <c r="BE187">
        <v>22.6</v>
      </c>
      <c r="BJ187">
        <v>25.2</v>
      </c>
      <c r="BN187" s="16"/>
    </row>
    <row r="188" spans="1:66">
      <c r="A188" s="319"/>
      <c r="B188" s="227"/>
      <c r="C188" s="7">
        <v>10</v>
      </c>
      <c r="D188">
        <f>+入力シート①!K$6</f>
        <v>25.17</v>
      </c>
      <c r="E188">
        <f t="shared" si="69"/>
        <v>26</v>
      </c>
      <c r="F188" s="5">
        <f t="shared" si="70"/>
        <v>23.454973076923082</v>
      </c>
      <c r="G188" s="5">
        <f t="shared" si="71"/>
        <v>1.4647248368366508</v>
      </c>
      <c r="H188" s="5">
        <f t="shared" si="72"/>
        <v>25.46</v>
      </c>
      <c r="I188" s="5">
        <f t="shared" si="73"/>
        <v>19.66</v>
      </c>
      <c r="J188" s="5">
        <f t="shared" ref="J188:J199" si="74">+D188-F188</f>
        <v>1.7150269230769197</v>
      </c>
      <c r="K188" s="5">
        <f t="shared" ref="K188:K199" si="75">+J188/G188</f>
        <v>1.1708867631280448</v>
      </c>
      <c r="M188" s="16"/>
      <c r="N188" s="177">
        <v>25.17</v>
      </c>
      <c r="O188">
        <v>24.78</v>
      </c>
      <c r="P188">
        <v>23.31</v>
      </c>
      <c r="Q188">
        <v>21.472000000000001</v>
      </c>
      <c r="S188" s="17">
        <v>22.31</v>
      </c>
      <c r="T188" s="17">
        <v>24.1</v>
      </c>
      <c r="U188" s="17">
        <v>23.67</v>
      </c>
      <c r="V188" s="17">
        <v>24.3064</v>
      </c>
      <c r="W188" s="17">
        <v>23.882300000000001</v>
      </c>
      <c r="X188" s="17">
        <v>23.618600000000001</v>
      </c>
      <c r="Y188" s="17">
        <v>23.97</v>
      </c>
      <c r="Z188" s="17">
        <v>24.97</v>
      </c>
      <c r="AA188" s="17">
        <v>25.15</v>
      </c>
      <c r="AB188" s="90">
        <v>23.65</v>
      </c>
      <c r="AC188" s="90">
        <v>24.78</v>
      </c>
      <c r="AE188">
        <v>23.81</v>
      </c>
      <c r="AI188">
        <v>24.24</v>
      </c>
      <c r="AK188">
        <v>24.18</v>
      </c>
      <c r="AO188">
        <v>21.93</v>
      </c>
      <c r="AR188">
        <v>20.16</v>
      </c>
      <c r="AU188">
        <v>22.29</v>
      </c>
      <c r="AV188">
        <v>19.66</v>
      </c>
      <c r="AZ188">
        <v>23.28</v>
      </c>
      <c r="BC188">
        <v>22.97</v>
      </c>
      <c r="BE188">
        <v>22.71</v>
      </c>
      <c r="BJ188">
        <v>25.46</v>
      </c>
      <c r="BN188" s="16"/>
    </row>
    <row r="189" spans="1:66">
      <c r="A189" s="319"/>
      <c r="B189" s="227"/>
      <c r="C189" s="7">
        <v>20</v>
      </c>
      <c r="D189">
        <f>+入力シート①!K$7</f>
        <v>25.17</v>
      </c>
      <c r="E189">
        <f t="shared" si="69"/>
        <v>26</v>
      </c>
      <c r="F189" s="5">
        <f t="shared" si="70"/>
        <v>23.360665384615384</v>
      </c>
      <c r="G189" s="5">
        <f t="shared" si="71"/>
        <v>1.5546194898925736</v>
      </c>
      <c r="H189" s="5">
        <f t="shared" si="72"/>
        <v>25.47</v>
      </c>
      <c r="I189" s="5">
        <f t="shared" si="73"/>
        <v>19.38</v>
      </c>
      <c r="J189" s="5">
        <f t="shared" si="74"/>
        <v>1.8093346153846177</v>
      </c>
      <c r="K189" s="5">
        <f t="shared" si="75"/>
        <v>1.1638440320271846</v>
      </c>
      <c r="M189" s="16"/>
      <c r="N189" s="177">
        <v>25.17</v>
      </c>
      <c r="O189">
        <v>24.75</v>
      </c>
      <c r="P189">
        <v>22.88</v>
      </c>
      <c r="Q189">
        <v>20.743200000000002</v>
      </c>
      <c r="S189" s="17">
        <v>22.3</v>
      </c>
      <c r="T189" s="17">
        <v>24.12</v>
      </c>
      <c r="U189" s="17">
        <v>23.66</v>
      </c>
      <c r="V189" s="17">
        <v>24.302299999999999</v>
      </c>
      <c r="W189" s="17">
        <v>23.855499999999999</v>
      </c>
      <c r="X189" s="17">
        <v>23.606300000000001</v>
      </c>
      <c r="Y189" s="17">
        <v>23.97</v>
      </c>
      <c r="Z189" s="17">
        <v>24.97</v>
      </c>
      <c r="AA189" s="17">
        <v>25.15</v>
      </c>
      <c r="AB189" s="90">
        <v>23.65</v>
      </c>
      <c r="AC189" s="90">
        <v>24.75</v>
      </c>
      <c r="AE189">
        <v>23.81</v>
      </c>
      <c r="AI189">
        <v>24.24</v>
      </c>
      <c r="AK189">
        <v>24.06</v>
      </c>
      <c r="AO189">
        <v>21.89</v>
      </c>
      <c r="AR189">
        <v>20.16</v>
      </c>
      <c r="AU189">
        <v>22.3</v>
      </c>
      <c r="AV189">
        <v>19.38</v>
      </c>
      <c r="AZ189">
        <v>23.29</v>
      </c>
      <c r="BC189">
        <v>22.35</v>
      </c>
      <c r="BE189">
        <v>22.55</v>
      </c>
      <c r="BJ189">
        <v>25.47</v>
      </c>
      <c r="BN189" s="16"/>
    </row>
    <row r="190" spans="1:66">
      <c r="A190" s="319"/>
      <c r="B190" s="227"/>
      <c r="C190" s="7">
        <v>30</v>
      </c>
      <c r="D190">
        <f>+入力シート①!K$8</f>
        <v>25.16</v>
      </c>
      <c r="E190">
        <f t="shared" si="69"/>
        <v>26</v>
      </c>
      <c r="F190" s="5">
        <f t="shared" si="70"/>
        <v>23.170107692307688</v>
      </c>
      <c r="G190" s="5">
        <f t="shared" si="71"/>
        <v>1.8236983638580317</v>
      </c>
      <c r="H190" s="5">
        <f t="shared" si="72"/>
        <v>25.47</v>
      </c>
      <c r="I190" s="5">
        <f t="shared" si="73"/>
        <v>18.672999999999998</v>
      </c>
      <c r="J190" s="5">
        <f t="shared" si="74"/>
        <v>1.9898923076923118</v>
      </c>
      <c r="K190" s="5">
        <f t="shared" si="75"/>
        <v>1.0911301710457737</v>
      </c>
      <c r="M190" s="16"/>
      <c r="N190" s="177">
        <v>25.16</v>
      </c>
      <c r="O190">
        <v>24.7</v>
      </c>
      <c r="P190">
        <v>22.8</v>
      </c>
      <c r="Q190">
        <v>18.672999999999998</v>
      </c>
      <c r="S190" s="17">
        <v>22.31</v>
      </c>
      <c r="T190" s="17">
        <v>24.1</v>
      </c>
      <c r="U190" s="17">
        <v>23.68</v>
      </c>
      <c r="V190" s="17">
        <v>24.313400000000001</v>
      </c>
      <c r="W190" s="17">
        <v>23.7836</v>
      </c>
      <c r="X190" s="17">
        <v>23.602799999999998</v>
      </c>
      <c r="Y190" s="17">
        <v>23.98</v>
      </c>
      <c r="Z190" s="17">
        <v>24.98</v>
      </c>
      <c r="AA190" s="17">
        <v>25.12</v>
      </c>
      <c r="AB190" s="90">
        <v>23.66</v>
      </c>
      <c r="AC190" s="90">
        <v>24.72</v>
      </c>
      <c r="AE190">
        <v>23.8</v>
      </c>
      <c r="AI190">
        <v>24.18</v>
      </c>
      <c r="AK190">
        <v>24.03</v>
      </c>
      <c r="AO190">
        <v>21.85</v>
      </c>
      <c r="AR190">
        <v>20.13</v>
      </c>
      <c r="AU190">
        <v>22.3</v>
      </c>
      <c r="AV190">
        <v>19.21</v>
      </c>
      <c r="AZ190">
        <v>23.27</v>
      </c>
      <c r="BC190">
        <v>20.8</v>
      </c>
      <c r="BE190">
        <v>21.8</v>
      </c>
      <c r="BJ190">
        <v>25.47</v>
      </c>
      <c r="BN190" s="16"/>
    </row>
    <row r="191" spans="1:66">
      <c r="A191" s="319"/>
      <c r="B191" s="227"/>
      <c r="C191" s="7">
        <v>50</v>
      </c>
      <c r="D191">
        <f>+入力シート①!K$9</f>
        <v>25.08</v>
      </c>
      <c r="E191">
        <f t="shared" si="69"/>
        <v>26</v>
      </c>
      <c r="F191" s="5">
        <f t="shared" si="70"/>
        <v>22.84108461538462</v>
      </c>
      <c r="G191" s="5">
        <f t="shared" si="71"/>
        <v>2.1913355645710317</v>
      </c>
      <c r="H191" s="5">
        <f t="shared" si="72"/>
        <v>25.47</v>
      </c>
      <c r="I191" s="5">
        <f t="shared" si="73"/>
        <v>15.855</v>
      </c>
      <c r="J191" s="5">
        <f t="shared" si="74"/>
        <v>2.2389153846153782</v>
      </c>
      <c r="K191" s="5">
        <f t="shared" si="75"/>
        <v>1.0217127038020124</v>
      </c>
      <c r="M191" s="16"/>
      <c r="N191" s="177">
        <v>25.08</v>
      </c>
      <c r="O191">
        <v>24.65</v>
      </c>
      <c r="P191">
        <v>22.69</v>
      </c>
      <c r="Q191">
        <v>15.855</v>
      </c>
      <c r="S191" s="17">
        <v>22.25</v>
      </c>
      <c r="T191" s="17">
        <v>22.6</v>
      </c>
      <c r="U191" s="17">
        <v>23.53</v>
      </c>
      <c r="V191" s="17">
        <v>24.308499999999999</v>
      </c>
      <c r="W191" s="17">
        <v>23.715900000000001</v>
      </c>
      <c r="X191" s="17">
        <v>23.588799999999999</v>
      </c>
      <c r="Y191" s="17">
        <v>23.99</v>
      </c>
      <c r="Z191" s="17">
        <v>24.99</v>
      </c>
      <c r="AA191" s="17">
        <v>25.04</v>
      </c>
      <c r="AB191" s="90">
        <v>23.65</v>
      </c>
      <c r="AC191" s="90">
        <v>24.37</v>
      </c>
      <c r="AE191">
        <v>23.8</v>
      </c>
      <c r="AI191">
        <v>23.33</v>
      </c>
      <c r="AK191">
        <v>23.7</v>
      </c>
      <c r="AO191">
        <v>21.75</v>
      </c>
      <c r="AR191">
        <v>20.05</v>
      </c>
      <c r="AU191">
        <v>22.3</v>
      </c>
      <c r="AV191">
        <v>18.850000000000001</v>
      </c>
      <c r="AZ191">
        <v>23.24</v>
      </c>
      <c r="BC191">
        <v>20.59</v>
      </c>
      <c r="BE191">
        <v>20.48</v>
      </c>
      <c r="BJ191">
        <v>25.47</v>
      </c>
      <c r="BN191" s="16"/>
    </row>
    <row r="192" spans="1:66">
      <c r="A192" s="319"/>
      <c r="B192" s="227"/>
      <c r="C192" s="7">
        <v>75</v>
      </c>
      <c r="D192">
        <f>+入力シート①!K$10</f>
        <v>25.07</v>
      </c>
      <c r="E192">
        <f t="shared" si="69"/>
        <v>26</v>
      </c>
      <c r="F192" s="5">
        <f t="shared" si="70"/>
        <v>22.120965384615388</v>
      </c>
      <c r="G192" s="5">
        <f t="shared" si="71"/>
        <v>2.8523441528598639</v>
      </c>
      <c r="H192" s="5">
        <f t="shared" si="72"/>
        <v>25.07</v>
      </c>
      <c r="I192" s="5">
        <f t="shared" si="73"/>
        <v>14.236499999999999</v>
      </c>
      <c r="J192" s="5">
        <f t="shared" si="74"/>
        <v>2.9490346153846119</v>
      </c>
      <c r="K192" s="5">
        <f t="shared" si="75"/>
        <v>1.0338985961521518</v>
      </c>
      <c r="M192" s="16"/>
      <c r="N192" s="177">
        <v>25.07</v>
      </c>
      <c r="O192">
        <v>24.65</v>
      </c>
      <c r="P192">
        <v>22.32</v>
      </c>
      <c r="Q192">
        <v>14.236499999999999</v>
      </c>
      <c r="S192" s="17">
        <v>22.18</v>
      </c>
      <c r="T192" s="17">
        <v>21.24</v>
      </c>
      <c r="U192" s="17">
        <v>23.19</v>
      </c>
      <c r="V192" s="17">
        <v>24.1431</v>
      </c>
      <c r="W192" s="17">
        <v>23.594799999999999</v>
      </c>
      <c r="X192" s="17">
        <v>23.450700000000001</v>
      </c>
      <c r="Y192" s="17">
        <v>23.99</v>
      </c>
      <c r="Z192" s="17">
        <v>24.99</v>
      </c>
      <c r="AA192" s="17">
        <v>24.93</v>
      </c>
      <c r="AB192" s="90">
        <v>23.57</v>
      </c>
      <c r="AC192" s="90">
        <v>23.89</v>
      </c>
      <c r="AE192">
        <v>23.8</v>
      </c>
      <c r="AI192">
        <v>20.43</v>
      </c>
      <c r="AK192">
        <v>23.21</v>
      </c>
      <c r="AO192">
        <v>17.170000000000002</v>
      </c>
      <c r="AR192">
        <v>20.04</v>
      </c>
      <c r="AU192">
        <v>22.28</v>
      </c>
      <c r="AV192">
        <v>18.399999999999999</v>
      </c>
      <c r="AZ192">
        <v>23.1</v>
      </c>
      <c r="BC192">
        <v>18.5</v>
      </c>
      <c r="BE192">
        <v>17.739999999999998</v>
      </c>
      <c r="BJ192">
        <v>25.03</v>
      </c>
      <c r="BN192" s="16"/>
    </row>
    <row r="193" spans="1:66">
      <c r="A193" s="319"/>
      <c r="B193" s="227"/>
      <c r="C193" s="7">
        <v>100</v>
      </c>
      <c r="D193">
        <f>+入力シート①!K$11</f>
        <v>22.52</v>
      </c>
      <c r="E193">
        <f t="shared" si="69"/>
        <v>27</v>
      </c>
      <c r="F193" s="5">
        <f t="shared" si="70"/>
        <v>21.080762962962968</v>
      </c>
      <c r="G193" s="5">
        <f t="shared" si="71"/>
        <v>3.2204148428601074</v>
      </c>
      <c r="H193" s="5">
        <f t="shared" si="72"/>
        <v>25</v>
      </c>
      <c r="I193" s="5">
        <f t="shared" si="73"/>
        <v>13.32</v>
      </c>
      <c r="J193" s="5">
        <f t="shared" si="74"/>
        <v>1.4392370370370315</v>
      </c>
      <c r="K193" s="5">
        <f t="shared" si="75"/>
        <v>0.44691044702763189</v>
      </c>
      <c r="M193" s="16"/>
      <c r="N193" s="177">
        <v>22.52</v>
      </c>
      <c r="O193">
        <v>24.65</v>
      </c>
      <c r="P193">
        <v>20.62</v>
      </c>
      <c r="Q193">
        <v>13.32</v>
      </c>
      <c r="R193">
        <v>21.5</v>
      </c>
      <c r="S193" s="17">
        <v>21.56</v>
      </c>
      <c r="T193" s="17">
        <v>19.079999999999998</v>
      </c>
      <c r="U193" s="17">
        <v>23.06</v>
      </c>
      <c r="V193" s="17">
        <v>22.9026</v>
      </c>
      <c r="W193" s="17">
        <v>23.269600000000001</v>
      </c>
      <c r="X193" s="17">
        <v>22.778400000000001</v>
      </c>
      <c r="Y193" s="17">
        <v>24</v>
      </c>
      <c r="Z193" s="17">
        <v>25</v>
      </c>
      <c r="AA193" s="17">
        <v>24.25</v>
      </c>
      <c r="AB193" s="90">
        <v>23.25</v>
      </c>
      <c r="AC193" s="90">
        <v>23.6</v>
      </c>
      <c r="AE193">
        <v>23.8</v>
      </c>
      <c r="AI193">
        <v>16.399999999999999</v>
      </c>
      <c r="AK193">
        <v>22.31</v>
      </c>
      <c r="AO193">
        <v>15.32</v>
      </c>
      <c r="AR193">
        <v>17.55</v>
      </c>
      <c r="AU193">
        <v>21.91</v>
      </c>
      <c r="AV193">
        <v>18.25</v>
      </c>
      <c r="AZ193">
        <v>22.47</v>
      </c>
      <c r="BC193">
        <v>16.690000000000001</v>
      </c>
      <c r="BE193">
        <v>16.47</v>
      </c>
      <c r="BJ193">
        <v>22.65</v>
      </c>
      <c r="BN193" s="16"/>
    </row>
    <row r="194" spans="1:66">
      <c r="A194" s="319"/>
      <c r="B194" s="227"/>
      <c r="C194" s="7">
        <v>150</v>
      </c>
      <c r="D194">
        <f>+入力シート①!K$12</f>
        <v>21.39</v>
      </c>
      <c r="E194">
        <f t="shared" si="69"/>
        <v>26</v>
      </c>
      <c r="F194" s="5">
        <f t="shared" si="70"/>
        <v>18.60559615384615</v>
      </c>
      <c r="G194" s="5">
        <f t="shared" si="71"/>
        <v>4.0193023000994401</v>
      </c>
      <c r="H194" s="5">
        <f t="shared" si="72"/>
        <v>24.46</v>
      </c>
      <c r="I194" s="5">
        <f t="shared" si="73"/>
        <v>10.747</v>
      </c>
      <c r="J194" s="5">
        <f t="shared" si="74"/>
        <v>2.7844038461538503</v>
      </c>
      <c r="K194" s="5">
        <f t="shared" si="75"/>
        <v>0.69275800580736668</v>
      </c>
      <c r="M194" s="16"/>
      <c r="N194" s="177">
        <v>21.39</v>
      </c>
      <c r="O194">
        <v>24.46</v>
      </c>
      <c r="P194">
        <v>16.03</v>
      </c>
      <c r="Q194">
        <v>10.747</v>
      </c>
      <c r="S194" s="17">
        <v>19.11</v>
      </c>
      <c r="T194" s="17">
        <v>14.19</v>
      </c>
      <c r="U194" s="17">
        <v>21.39</v>
      </c>
      <c r="V194" s="17">
        <v>20.367999999999999</v>
      </c>
      <c r="W194" s="17">
        <v>20.818300000000001</v>
      </c>
      <c r="X194" s="17">
        <v>21.6922</v>
      </c>
      <c r="Y194" s="17">
        <v>20.92</v>
      </c>
      <c r="Z194" s="17">
        <v>21.92</v>
      </c>
      <c r="AA194" s="17">
        <v>22.51</v>
      </c>
      <c r="AB194" s="90">
        <v>22.64</v>
      </c>
      <c r="AC194" s="90">
        <v>22.65</v>
      </c>
      <c r="AE194">
        <v>22.12</v>
      </c>
      <c r="AI194">
        <v>13.21</v>
      </c>
      <c r="AK194">
        <v>16.23</v>
      </c>
      <c r="AO194">
        <v>13.26</v>
      </c>
      <c r="AR194">
        <v>12.71</v>
      </c>
      <c r="AU194">
        <v>20.87</v>
      </c>
      <c r="AV194">
        <v>17.09</v>
      </c>
      <c r="AZ194">
        <v>20.39</v>
      </c>
      <c r="BC194">
        <v>13.47</v>
      </c>
      <c r="BE194">
        <v>12.9</v>
      </c>
      <c r="BJ194">
        <v>20.66</v>
      </c>
      <c r="BN194" s="16"/>
    </row>
    <row r="195" spans="1:66">
      <c r="A195" s="319"/>
      <c r="B195" s="227"/>
      <c r="C195" s="7">
        <v>200</v>
      </c>
      <c r="D195">
        <f>+入力シート①!K$13</f>
        <v>19.5</v>
      </c>
      <c r="E195">
        <f t="shared" si="69"/>
        <v>27</v>
      </c>
      <c r="F195" s="5">
        <f t="shared" si="70"/>
        <v>16.845225925925927</v>
      </c>
      <c r="G195" s="5">
        <f t="shared" si="71"/>
        <v>3.8268809806011115</v>
      </c>
      <c r="H195" s="5">
        <f t="shared" si="72"/>
        <v>21.97</v>
      </c>
      <c r="I195" s="5">
        <f t="shared" si="73"/>
        <v>10.124000000000001</v>
      </c>
      <c r="J195" s="5">
        <f t="shared" si="74"/>
        <v>2.6547740740740728</v>
      </c>
      <c r="K195" s="5">
        <f t="shared" si="75"/>
        <v>0.69371743922306972</v>
      </c>
      <c r="M195" s="16"/>
      <c r="N195" s="177">
        <v>19.5</v>
      </c>
      <c r="O195">
        <v>21.97</v>
      </c>
      <c r="P195">
        <v>13.27</v>
      </c>
      <c r="Q195">
        <v>10.124000000000001</v>
      </c>
      <c r="R195">
        <v>18.7</v>
      </c>
      <c r="S195" s="17">
        <v>18.239999999999998</v>
      </c>
      <c r="T195" s="17">
        <v>12.71</v>
      </c>
      <c r="U195" s="17">
        <v>20.3</v>
      </c>
      <c r="V195" s="17">
        <v>18.510400000000001</v>
      </c>
      <c r="W195" s="17">
        <v>19.354299999999999</v>
      </c>
      <c r="X195" s="17">
        <v>20.572399999999998</v>
      </c>
      <c r="Y195" s="17">
        <v>18.55</v>
      </c>
      <c r="Z195" s="17">
        <v>19.55</v>
      </c>
      <c r="AA195" s="17">
        <v>19.64</v>
      </c>
      <c r="AB195" s="90">
        <v>21.72</v>
      </c>
      <c r="AC195" s="90">
        <v>20.149999999999999</v>
      </c>
      <c r="AE195">
        <v>20.100000000000001</v>
      </c>
      <c r="AI195">
        <v>12.01</v>
      </c>
      <c r="AK195">
        <v>13.92</v>
      </c>
      <c r="AO195">
        <v>11.68</v>
      </c>
      <c r="AR195">
        <v>11.35</v>
      </c>
      <c r="AU195">
        <v>18.84</v>
      </c>
      <c r="AV195">
        <v>15.57</v>
      </c>
      <c r="AZ195">
        <v>18.62</v>
      </c>
      <c r="BC195">
        <v>11.35</v>
      </c>
      <c r="BE195">
        <v>10.54</v>
      </c>
      <c r="BJ195">
        <v>17.98</v>
      </c>
      <c r="BN195" s="16"/>
    </row>
    <row r="196" spans="1:66">
      <c r="A196" s="319"/>
      <c r="B196" s="227"/>
      <c r="C196" s="7">
        <v>300</v>
      </c>
      <c r="D196">
        <f>+入力シート①!K$14</f>
        <v>17.47</v>
      </c>
      <c r="E196">
        <f t="shared" si="69"/>
        <v>19</v>
      </c>
      <c r="F196" s="5">
        <f t="shared" si="70"/>
        <v>14.893510526315788</v>
      </c>
      <c r="G196" s="5">
        <f t="shared" si="71"/>
        <v>3.6055150129727545</v>
      </c>
      <c r="H196" s="5">
        <f t="shared" si="72"/>
        <v>19.02</v>
      </c>
      <c r="I196" s="5">
        <f t="shared" si="73"/>
        <v>8.1280000000000001</v>
      </c>
      <c r="J196" s="5">
        <f t="shared" si="74"/>
        <v>2.5764894736842106</v>
      </c>
      <c r="K196" s="5">
        <f t="shared" si="75"/>
        <v>0.71459679530217513</v>
      </c>
      <c r="M196" s="16"/>
      <c r="N196" s="177">
        <v>17.47</v>
      </c>
      <c r="O196">
        <v>14.99</v>
      </c>
      <c r="P196">
        <v>9.7799999999999994</v>
      </c>
      <c r="Q196">
        <v>8.1280000000000001</v>
      </c>
      <c r="R196">
        <v>14.8</v>
      </c>
      <c r="S196" s="17">
        <v>16.55</v>
      </c>
      <c r="T196" s="17">
        <v>11.35</v>
      </c>
      <c r="U196" s="17">
        <v>18.45</v>
      </c>
      <c r="V196" s="17">
        <v>17.213899999999999</v>
      </c>
      <c r="W196" s="17">
        <v>17.630099999999999</v>
      </c>
      <c r="X196" s="17">
        <v>18.724699999999999</v>
      </c>
      <c r="Y196" s="17">
        <v>14.37</v>
      </c>
      <c r="Z196" s="17">
        <v>15.37</v>
      </c>
      <c r="AA196" s="17">
        <v>12.96</v>
      </c>
      <c r="AB196" s="90">
        <v>19.02</v>
      </c>
      <c r="AC196" s="90">
        <v>17.82</v>
      </c>
      <c r="AE196">
        <v>18.809999999999999</v>
      </c>
      <c r="AI196">
        <v>8.7100000000000009</v>
      </c>
      <c r="AK196">
        <v>10.83</v>
      </c>
      <c r="BN196" s="16"/>
    </row>
    <row r="197" spans="1:66">
      <c r="A197" s="319"/>
      <c r="B197" s="227"/>
      <c r="C197" s="7">
        <v>400</v>
      </c>
      <c r="D197">
        <f>+入力シート①!K$15</f>
        <v>15.72</v>
      </c>
      <c r="E197">
        <f t="shared" si="69"/>
        <v>18</v>
      </c>
      <c r="F197" s="5">
        <f t="shared" si="70"/>
        <v>12.553199999999997</v>
      </c>
      <c r="G197" s="5">
        <f t="shared" si="71"/>
        <v>3.5659709482172559</v>
      </c>
      <c r="H197" s="5">
        <f t="shared" si="72"/>
        <v>17.685500000000001</v>
      </c>
      <c r="I197" s="5">
        <f t="shared" si="73"/>
        <v>7.0860000000000003</v>
      </c>
      <c r="J197" s="5">
        <f t="shared" si="74"/>
        <v>3.1668000000000038</v>
      </c>
      <c r="K197" s="5">
        <f t="shared" si="75"/>
        <v>0.88806107676877999</v>
      </c>
      <c r="M197" s="16"/>
      <c r="N197" s="177">
        <v>15.72</v>
      </c>
      <c r="O197">
        <v>12.48</v>
      </c>
      <c r="P197">
        <v>7.38</v>
      </c>
      <c r="Q197">
        <v>7.0860000000000003</v>
      </c>
      <c r="R197">
        <v>8.6999999999999993</v>
      </c>
      <c r="S197" s="17">
        <v>14.71</v>
      </c>
      <c r="T197" s="17">
        <v>7.7</v>
      </c>
      <c r="U197" s="17">
        <v>15.5</v>
      </c>
      <c r="V197" s="17">
        <v>15.3383</v>
      </c>
      <c r="W197" s="17">
        <v>13.357799999999999</v>
      </c>
      <c r="X197" s="17">
        <v>17.685500000000001</v>
      </c>
      <c r="Y197" s="17">
        <v>12.07</v>
      </c>
      <c r="Z197" s="17">
        <v>13.07</v>
      </c>
      <c r="AA197" s="17">
        <v>10.65</v>
      </c>
      <c r="AB197" s="90">
        <v>16.420000000000002</v>
      </c>
      <c r="AC197" s="90">
        <v>14.07</v>
      </c>
      <c r="AE197">
        <v>16.54</v>
      </c>
      <c r="AI197">
        <v>7.48</v>
      </c>
      <c r="BN197" s="16"/>
    </row>
    <row r="198" spans="1:66">
      <c r="A198" s="319"/>
      <c r="B198" s="227"/>
      <c r="C198" s="7">
        <v>500</v>
      </c>
      <c r="D198" t="str">
        <f>+入力シート①!K$16</f>
        <v>-</v>
      </c>
      <c r="E198">
        <f t="shared" si="69"/>
        <v>4</v>
      </c>
      <c r="F198" s="5">
        <f t="shared" si="70"/>
        <v>9.7249999999999996</v>
      </c>
      <c r="G198" s="5">
        <f t="shared" si="71"/>
        <v>1.7479225764699526</v>
      </c>
      <c r="H198" s="5">
        <f t="shared" si="72"/>
        <v>11.4</v>
      </c>
      <c r="I198" s="5">
        <f t="shared" si="73"/>
        <v>7.84</v>
      </c>
      <c r="J198" s="5" t="e">
        <f t="shared" si="74"/>
        <v>#VALUE!</v>
      </c>
      <c r="K198" s="5" t="e">
        <f t="shared" si="75"/>
        <v>#VALUE!</v>
      </c>
      <c r="M198" s="16"/>
      <c r="O198">
        <v>7.84</v>
      </c>
      <c r="S198" s="17">
        <v>11.4</v>
      </c>
      <c r="U198" s="17">
        <v>11.01</v>
      </c>
      <c r="AA198" s="17">
        <v>8.65</v>
      </c>
      <c r="BN198" s="16"/>
    </row>
    <row r="199" spans="1:66">
      <c r="A199" s="319"/>
      <c r="B199" s="227"/>
      <c r="C199" s="7">
        <v>600</v>
      </c>
      <c r="D199" t="str">
        <f>+入力シート①!K$17</f>
        <v>-</v>
      </c>
      <c r="E199">
        <f t="shared" si="69"/>
        <v>0</v>
      </c>
      <c r="F199" s="5" t="e">
        <f t="shared" si="70"/>
        <v>#DIV/0!</v>
      </c>
      <c r="G199" s="5" t="e">
        <f t="shared" si="71"/>
        <v>#DIV/0!</v>
      </c>
      <c r="H199" s="5">
        <f t="shared" si="72"/>
        <v>0</v>
      </c>
      <c r="I199" s="5">
        <f t="shared" si="73"/>
        <v>0</v>
      </c>
      <c r="J199" s="5" t="e">
        <f t="shared" si="74"/>
        <v>#VALUE!</v>
      </c>
      <c r="K199" s="5" t="e">
        <f t="shared" si="75"/>
        <v>#VALUE!</v>
      </c>
      <c r="M199" s="16"/>
      <c r="BN199" s="16"/>
    </row>
    <row r="200" spans="1:66">
      <c r="A200" s="319"/>
      <c r="B200" s="13"/>
      <c r="C200" s="13"/>
      <c r="D200" s="18"/>
      <c r="E200" s="18"/>
      <c r="F200" s="38"/>
      <c r="G200" s="38"/>
      <c r="H200" s="38"/>
      <c r="I200" s="38"/>
      <c r="J200" s="38"/>
      <c r="K200" s="38"/>
      <c r="L200" s="18"/>
      <c r="M200" s="16"/>
      <c r="N200" s="181"/>
      <c r="O200" s="18"/>
      <c r="P200" s="175"/>
      <c r="Q200" s="175"/>
      <c r="R200" s="175"/>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6"/>
    </row>
    <row r="201" spans="1:66">
      <c r="A201" s="319"/>
      <c r="B201" s="228" t="s">
        <v>25</v>
      </c>
      <c r="C201" s="11" t="s">
        <v>23</v>
      </c>
      <c r="D201">
        <f>+入力シート①!K$19</f>
        <v>289</v>
      </c>
      <c r="E201">
        <f>+COUNT($M201:$BN201)</f>
        <v>28</v>
      </c>
      <c r="F201" s="5">
        <f>+AVERAGE($M201:$BN201)</f>
        <v>196.17857142857142</v>
      </c>
      <c r="G201" s="5">
        <f>+STDEV($M201:$BN201)</f>
        <v>94.603677624634742</v>
      </c>
      <c r="H201" s="5">
        <f>+MAX($M201:$BN201)</f>
        <v>359</v>
      </c>
      <c r="I201" s="5">
        <f>+MIN($M201:$BN201)</f>
        <v>3</v>
      </c>
      <c r="J201" s="5">
        <f>+D201-F201</f>
        <v>92.821428571428584</v>
      </c>
      <c r="K201" s="5">
        <f>+J201/G201</f>
        <v>0.98116089038020593</v>
      </c>
      <c r="M201" s="16"/>
      <c r="N201" s="177">
        <v>289</v>
      </c>
      <c r="O201">
        <v>220</v>
      </c>
      <c r="P201">
        <v>16</v>
      </c>
      <c r="Q201">
        <v>127</v>
      </c>
      <c r="R201">
        <v>127</v>
      </c>
      <c r="S201" s="17">
        <v>118</v>
      </c>
      <c r="T201" s="17">
        <v>359</v>
      </c>
      <c r="U201" s="17">
        <v>243</v>
      </c>
      <c r="V201" s="17">
        <v>163</v>
      </c>
      <c r="W201" s="17">
        <v>173</v>
      </c>
      <c r="X201" s="17">
        <v>283</v>
      </c>
      <c r="Y201" s="17">
        <v>342</v>
      </c>
      <c r="Z201" s="17">
        <v>343</v>
      </c>
      <c r="AA201" s="17">
        <v>127</v>
      </c>
      <c r="AB201" s="90">
        <v>208</v>
      </c>
      <c r="AC201" s="90">
        <v>215</v>
      </c>
      <c r="AD201">
        <v>198</v>
      </c>
      <c r="AE201">
        <v>233</v>
      </c>
      <c r="AI201">
        <v>282</v>
      </c>
      <c r="AK201">
        <v>295</v>
      </c>
      <c r="AO201">
        <v>167</v>
      </c>
      <c r="AR201">
        <v>19</v>
      </c>
      <c r="AU201">
        <v>121</v>
      </c>
      <c r="AV201">
        <v>176</v>
      </c>
      <c r="AZ201">
        <v>217</v>
      </c>
      <c r="BC201">
        <v>254</v>
      </c>
      <c r="BE201">
        <v>3</v>
      </c>
      <c r="BJ201">
        <v>175</v>
      </c>
      <c r="BN201" s="16"/>
    </row>
    <row r="202" spans="1:66">
      <c r="A202" s="319"/>
      <c r="B202" s="229"/>
      <c r="C202" s="8" t="s">
        <v>24</v>
      </c>
      <c r="D202">
        <f>+入力シート①!K$20</f>
        <v>1.2</v>
      </c>
      <c r="E202">
        <f>+COUNT($M202:$BN202)</f>
        <v>28</v>
      </c>
      <c r="F202" s="5">
        <f>+AVERAGE($M202:$BN202)</f>
        <v>1.6142857142857141</v>
      </c>
      <c r="G202" s="5">
        <f>+STDEV($M202:$BN202)</f>
        <v>1.0352005659002568</v>
      </c>
      <c r="H202" s="5">
        <f>+MAX($M202:$BN202)</f>
        <v>3.8</v>
      </c>
      <c r="I202" s="5">
        <f>+MIN($M202:$BN202)</f>
        <v>0.1</v>
      </c>
      <c r="J202" s="5">
        <f>+D202-F202</f>
        <v>-0.41428571428571415</v>
      </c>
      <c r="K202" s="5">
        <f>+J202/G202</f>
        <v>-0.40019850059242651</v>
      </c>
      <c r="M202" s="16"/>
      <c r="N202" s="177">
        <v>1.2</v>
      </c>
      <c r="O202">
        <v>2.1</v>
      </c>
      <c r="P202">
        <v>1.2</v>
      </c>
      <c r="Q202">
        <v>3.8</v>
      </c>
      <c r="R202">
        <v>3.8</v>
      </c>
      <c r="S202" s="17">
        <v>0.8</v>
      </c>
      <c r="T202" s="17">
        <v>3.3</v>
      </c>
      <c r="U202" s="17">
        <v>0.1</v>
      </c>
      <c r="V202" s="17">
        <v>0.9</v>
      </c>
      <c r="W202" s="17">
        <v>0.8</v>
      </c>
      <c r="X202" s="17">
        <v>1.1000000000000001</v>
      </c>
      <c r="Y202" s="17">
        <v>2</v>
      </c>
      <c r="Z202" s="17">
        <v>3</v>
      </c>
      <c r="AA202" s="17">
        <v>2.6</v>
      </c>
      <c r="AB202" s="90">
        <v>1.2</v>
      </c>
      <c r="AC202" s="90">
        <v>1.3</v>
      </c>
      <c r="AD202">
        <v>2.4</v>
      </c>
      <c r="AE202">
        <v>1.2</v>
      </c>
      <c r="AI202">
        <v>2.8</v>
      </c>
      <c r="AK202">
        <v>0.8</v>
      </c>
      <c r="AO202">
        <v>1.8</v>
      </c>
      <c r="AR202">
        <v>0.9</v>
      </c>
      <c r="AU202">
        <v>0.3</v>
      </c>
      <c r="AV202">
        <v>2.1</v>
      </c>
      <c r="AZ202">
        <v>0.4</v>
      </c>
      <c r="BC202">
        <v>1.2</v>
      </c>
      <c r="BE202">
        <v>1.6</v>
      </c>
      <c r="BJ202">
        <v>0.5</v>
      </c>
      <c r="BN202" s="16"/>
    </row>
    <row r="203" spans="1:66" ht="0.95" customHeight="1">
      <c r="M203" s="16"/>
      <c r="BN203" s="16"/>
    </row>
    <row r="204" spans="1:66" ht="0.95" customHeight="1">
      <c r="M204" s="16"/>
      <c r="BN204" s="16"/>
    </row>
    <row r="205" spans="1:66" ht="0.95" customHeight="1">
      <c r="M205" s="16"/>
      <c r="BN205" s="16"/>
    </row>
    <row r="206" spans="1:66" ht="0.95" customHeight="1">
      <c r="M206" s="16"/>
      <c r="BN206" s="16"/>
    </row>
    <row r="207" spans="1:66" ht="0.95" customHeight="1">
      <c r="M207" s="16"/>
      <c r="BN207" s="16"/>
    </row>
    <row r="208" spans="1:66" ht="0.95" customHeight="1">
      <c r="M208" s="16"/>
      <c r="BN208" s="16"/>
    </row>
    <row r="209" spans="1:66" ht="0.95" customHeight="1">
      <c r="M209" s="16"/>
      <c r="BN209" s="16"/>
    </row>
    <row r="210" spans="1:66" ht="0.95" customHeight="1">
      <c r="M210" s="16"/>
      <c r="BN210" s="16"/>
    </row>
    <row r="211" spans="1:66" ht="16.5" thickBot="1">
      <c r="D211" s="1" t="s">
        <v>26</v>
      </c>
      <c r="E211" s="1" t="s">
        <v>3</v>
      </c>
      <c r="F211" s="4" t="s">
        <v>4</v>
      </c>
      <c r="G211" s="4" t="s">
        <v>8</v>
      </c>
      <c r="H211" s="4" t="s">
        <v>5</v>
      </c>
      <c r="I211" s="4" t="s">
        <v>6</v>
      </c>
      <c r="J211" s="4" t="s">
        <v>7</v>
      </c>
      <c r="K211" s="5" t="s">
        <v>56</v>
      </c>
      <c r="M211" s="16"/>
      <c r="N211" s="178" t="s">
        <v>26</v>
      </c>
      <c r="O211" s="1" t="s">
        <v>26</v>
      </c>
      <c r="P211" s="1" t="s">
        <v>26</v>
      </c>
      <c r="Q211" s="1" t="s">
        <v>26</v>
      </c>
      <c r="R211" s="1" t="s">
        <v>26</v>
      </c>
      <c r="S211" s="17" t="s">
        <v>105</v>
      </c>
      <c r="T211" s="17" t="s">
        <v>105</v>
      </c>
      <c r="U211" s="17" t="s">
        <v>105</v>
      </c>
      <c r="X211" s="156"/>
      <c r="AA211" s="156"/>
      <c r="AB211" s="91"/>
      <c r="AC211" s="91"/>
      <c r="AD211" s="1"/>
      <c r="AE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6"/>
    </row>
    <row r="212" spans="1:66">
      <c r="A212" s="319">
        <v>38</v>
      </c>
      <c r="B212" s="230" t="s">
        <v>18</v>
      </c>
      <c r="C212" s="231"/>
      <c r="D212" s="92">
        <f>+入力シート①!L$2</f>
        <v>43770</v>
      </c>
      <c r="E212" s="19"/>
      <c r="F212" s="32"/>
      <c r="G212" s="32"/>
      <c r="H212" s="32"/>
      <c r="I212" s="32"/>
      <c r="J212" s="32"/>
      <c r="K212" s="33"/>
      <c r="M212" s="16"/>
      <c r="N212" s="92">
        <v>43770</v>
      </c>
      <c r="O212" s="92">
        <v>43405</v>
      </c>
      <c r="P212" s="92">
        <v>43045</v>
      </c>
      <c r="Q212" s="92">
        <v>42678</v>
      </c>
      <c r="R212" s="92">
        <v>42313</v>
      </c>
      <c r="S212" s="165">
        <v>41960</v>
      </c>
      <c r="T212" s="165">
        <v>41584</v>
      </c>
      <c r="U212" s="165">
        <v>41222</v>
      </c>
      <c r="V212" s="17">
        <v>2011</v>
      </c>
      <c r="W212" s="17">
        <v>2010</v>
      </c>
      <c r="X212" s="17">
        <f t="shared" ref="X212:BF212" si="76">+X$1</f>
        <v>2009</v>
      </c>
      <c r="Y212" s="17">
        <f t="shared" si="76"/>
        <v>2008</v>
      </c>
      <c r="Z212" s="17">
        <f t="shared" si="76"/>
        <v>2007</v>
      </c>
      <c r="AA212" s="17">
        <f t="shared" si="76"/>
        <v>2006</v>
      </c>
      <c r="AB212" s="90">
        <f t="shared" si="76"/>
        <v>2005</v>
      </c>
      <c r="AC212" s="90">
        <f t="shared" si="76"/>
        <v>2004</v>
      </c>
      <c r="AD212">
        <f t="shared" si="76"/>
        <v>2003</v>
      </c>
      <c r="AE212">
        <f t="shared" si="76"/>
        <v>2002</v>
      </c>
      <c r="AF212">
        <f t="shared" si="76"/>
        <v>2001</v>
      </c>
      <c r="AG212">
        <f t="shared" si="76"/>
        <v>2000</v>
      </c>
      <c r="AH212">
        <f t="shared" si="76"/>
        <v>1999</v>
      </c>
      <c r="AI212">
        <f t="shared" si="76"/>
        <v>1998</v>
      </c>
      <c r="AJ212">
        <f t="shared" si="76"/>
        <v>1997</v>
      </c>
      <c r="AK212">
        <f t="shared" si="76"/>
        <v>1996</v>
      </c>
      <c r="AL212">
        <f t="shared" si="76"/>
        <v>1995</v>
      </c>
      <c r="AM212">
        <f t="shared" si="76"/>
        <v>1994</v>
      </c>
      <c r="AN212">
        <f t="shared" si="76"/>
        <v>0</v>
      </c>
      <c r="AO212">
        <f t="shared" si="76"/>
        <v>1992</v>
      </c>
      <c r="AP212">
        <f t="shared" si="76"/>
        <v>1991</v>
      </c>
      <c r="AQ212">
        <f t="shared" si="76"/>
        <v>1990</v>
      </c>
      <c r="AR212">
        <f t="shared" si="76"/>
        <v>1990</v>
      </c>
      <c r="AS212">
        <f t="shared" si="76"/>
        <v>1990</v>
      </c>
      <c r="AT212">
        <f t="shared" si="76"/>
        <v>1989</v>
      </c>
      <c r="AU212">
        <f t="shared" si="76"/>
        <v>1989</v>
      </c>
      <c r="AV212">
        <f t="shared" si="76"/>
        <v>1988</v>
      </c>
      <c r="AW212">
        <f t="shared" si="76"/>
        <v>1987</v>
      </c>
      <c r="AX212">
        <f t="shared" si="76"/>
        <v>1987</v>
      </c>
      <c r="AY212">
        <f t="shared" si="76"/>
        <v>1986</v>
      </c>
      <c r="AZ212">
        <f t="shared" si="76"/>
        <v>1986</v>
      </c>
      <c r="BA212">
        <f t="shared" si="76"/>
        <v>1986</v>
      </c>
      <c r="BB212">
        <f t="shared" si="76"/>
        <v>1985</v>
      </c>
      <c r="BC212">
        <f t="shared" si="76"/>
        <v>1985</v>
      </c>
      <c r="BD212">
        <f t="shared" si="76"/>
        <v>1985</v>
      </c>
      <c r="BE212">
        <f t="shared" si="76"/>
        <v>1984</v>
      </c>
      <c r="BF212">
        <f t="shared" si="76"/>
        <v>1984</v>
      </c>
      <c r="BG212">
        <f t="shared" ref="BG212:BM212" si="77">+BG$1</f>
        <v>1984</v>
      </c>
      <c r="BH212">
        <f t="shared" si="77"/>
        <v>1983</v>
      </c>
      <c r="BI212">
        <f t="shared" si="77"/>
        <v>1983</v>
      </c>
      <c r="BJ212">
        <f t="shared" si="77"/>
        <v>1983</v>
      </c>
      <c r="BK212">
        <f t="shared" si="77"/>
        <v>1982</v>
      </c>
      <c r="BL212">
        <f t="shared" si="77"/>
        <v>1981</v>
      </c>
      <c r="BM212">
        <f t="shared" si="77"/>
        <v>1980</v>
      </c>
      <c r="BN212" s="16"/>
    </row>
    <row r="213" spans="1:66">
      <c r="A213" s="319"/>
      <c r="B213" s="230" t="s">
        <v>19</v>
      </c>
      <c r="C213" s="231"/>
      <c r="D213" s="93">
        <f>+入力シート①!L$2</f>
        <v>43770</v>
      </c>
      <c r="E213" s="20"/>
      <c r="F213" s="34"/>
      <c r="G213" s="34"/>
      <c r="H213" s="34"/>
      <c r="I213" s="34"/>
      <c r="J213" s="34"/>
      <c r="K213" s="35"/>
      <c r="M213" s="16"/>
      <c r="N213" s="93">
        <v>43770</v>
      </c>
      <c r="O213" s="93">
        <v>43405</v>
      </c>
      <c r="P213" s="93">
        <v>43045</v>
      </c>
      <c r="Q213" s="93">
        <v>42678</v>
      </c>
      <c r="R213" s="93">
        <v>42313</v>
      </c>
      <c r="S213" s="166">
        <v>41960</v>
      </c>
      <c r="T213" s="166">
        <v>41584</v>
      </c>
      <c r="U213" s="166">
        <v>41222</v>
      </c>
      <c r="V213" s="17">
        <v>11</v>
      </c>
      <c r="W213" s="17">
        <v>11</v>
      </c>
      <c r="X213" s="17">
        <f>+X$3</f>
        <v>11</v>
      </c>
      <c r="Y213" s="17">
        <f>+Y$3</f>
        <v>11</v>
      </c>
      <c r="Z213" s="17">
        <f>+Z$3</f>
        <v>11</v>
      </c>
      <c r="AA213" s="17">
        <f t="shared" ref="AA213:BM213" si="78">+AA$3</f>
        <v>11</v>
      </c>
      <c r="AB213" s="90">
        <f t="shared" si="78"/>
        <v>11</v>
      </c>
      <c r="AC213" s="90">
        <f t="shared" si="78"/>
        <v>11</v>
      </c>
      <c r="AD213">
        <f t="shared" si="78"/>
        <v>11</v>
      </c>
      <c r="AE213">
        <f t="shared" si="78"/>
        <v>11</v>
      </c>
      <c r="AF213">
        <f t="shared" si="78"/>
        <v>11</v>
      </c>
      <c r="AG213">
        <f t="shared" si="78"/>
        <v>11</v>
      </c>
      <c r="AH213">
        <f t="shared" si="78"/>
        <v>11</v>
      </c>
      <c r="AI213">
        <f t="shared" si="78"/>
        <v>11</v>
      </c>
      <c r="AJ213">
        <f t="shared" si="78"/>
        <v>11</v>
      </c>
      <c r="AK213">
        <f t="shared" si="78"/>
        <v>11</v>
      </c>
      <c r="AL213">
        <f t="shared" si="78"/>
        <v>11</v>
      </c>
      <c r="AM213">
        <f t="shared" si="78"/>
        <v>11</v>
      </c>
      <c r="AN213">
        <f t="shared" si="78"/>
        <v>11</v>
      </c>
      <c r="AO213">
        <f t="shared" si="78"/>
        <v>11</v>
      </c>
      <c r="AP213">
        <f t="shared" si="78"/>
        <v>11</v>
      </c>
      <c r="AQ213">
        <f t="shared" si="78"/>
        <v>11</v>
      </c>
      <c r="AR213">
        <f t="shared" si="78"/>
        <v>11</v>
      </c>
      <c r="AS213">
        <f t="shared" si="78"/>
        <v>11</v>
      </c>
      <c r="AT213">
        <f t="shared" si="78"/>
        <v>11</v>
      </c>
      <c r="AU213">
        <f t="shared" si="78"/>
        <v>11</v>
      </c>
      <c r="AV213">
        <f t="shared" si="78"/>
        <v>11</v>
      </c>
      <c r="AW213">
        <f t="shared" si="78"/>
        <v>11</v>
      </c>
      <c r="AX213">
        <f t="shared" si="78"/>
        <v>11</v>
      </c>
      <c r="AY213">
        <f t="shared" si="78"/>
        <v>11</v>
      </c>
      <c r="AZ213">
        <f t="shared" si="78"/>
        <v>11</v>
      </c>
      <c r="BA213">
        <f t="shared" si="78"/>
        <v>11</v>
      </c>
      <c r="BB213">
        <f t="shared" si="78"/>
        <v>11</v>
      </c>
      <c r="BC213">
        <f t="shared" si="78"/>
        <v>11</v>
      </c>
      <c r="BD213">
        <f t="shared" si="78"/>
        <v>11</v>
      </c>
      <c r="BE213">
        <f t="shared" si="78"/>
        <v>11</v>
      </c>
      <c r="BF213">
        <f t="shared" si="78"/>
        <v>11</v>
      </c>
      <c r="BG213">
        <f t="shared" si="78"/>
        <v>11</v>
      </c>
      <c r="BH213">
        <f t="shared" si="78"/>
        <v>11</v>
      </c>
      <c r="BI213">
        <f t="shared" si="78"/>
        <v>11</v>
      </c>
      <c r="BJ213">
        <f t="shared" si="78"/>
        <v>11</v>
      </c>
      <c r="BK213">
        <f t="shared" si="78"/>
        <v>11</v>
      </c>
      <c r="BL213">
        <f t="shared" si="78"/>
        <v>11</v>
      </c>
      <c r="BM213">
        <f t="shared" si="78"/>
        <v>11</v>
      </c>
      <c r="BN213" s="16"/>
    </row>
    <row r="214" spans="1:66">
      <c r="A214" s="319"/>
      <c r="B214" s="230" t="s">
        <v>20</v>
      </c>
      <c r="C214" s="231"/>
      <c r="D214" s="94">
        <f>+入力シート①!L$2</f>
        <v>43770</v>
      </c>
      <c r="E214" s="20"/>
      <c r="F214" s="34"/>
      <c r="G214" s="34"/>
      <c r="H214" s="34"/>
      <c r="I214" s="34"/>
      <c r="J214" s="34"/>
      <c r="K214" s="35"/>
      <c r="M214" s="16"/>
      <c r="N214" s="201">
        <v>43770</v>
      </c>
      <c r="O214" s="94">
        <v>43405</v>
      </c>
      <c r="P214" s="94">
        <v>43045</v>
      </c>
      <c r="Q214" s="94">
        <v>42678</v>
      </c>
      <c r="R214" s="94">
        <v>42313</v>
      </c>
      <c r="S214" s="163">
        <v>41960</v>
      </c>
      <c r="T214" s="163">
        <v>41584</v>
      </c>
      <c r="U214" s="163">
        <v>41222</v>
      </c>
      <c r="V214" s="17">
        <v>5</v>
      </c>
      <c r="W214" s="17">
        <v>5</v>
      </c>
      <c r="X214" s="163">
        <v>40122</v>
      </c>
      <c r="Y214" s="17">
        <v>8</v>
      </c>
      <c r="Z214" s="17">
        <v>9</v>
      </c>
      <c r="AA214" s="17">
        <v>8</v>
      </c>
      <c r="AB214" s="90">
        <v>24</v>
      </c>
      <c r="AC214" s="90">
        <v>5</v>
      </c>
      <c r="AD214">
        <v>18</v>
      </c>
      <c r="AE214">
        <v>8</v>
      </c>
      <c r="AL214">
        <v>17</v>
      </c>
      <c r="AO214">
        <v>5</v>
      </c>
      <c r="AR214">
        <v>13</v>
      </c>
      <c r="AU214">
        <v>22</v>
      </c>
      <c r="AV214">
        <v>28</v>
      </c>
      <c r="AZ214">
        <v>18</v>
      </c>
      <c r="BC214">
        <v>8</v>
      </c>
      <c r="BE214">
        <v>12</v>
      </c>
      <c r="BJ214">
        <v>4</v>
      </c>
      <c r="BN214" s="16"/>
    </row>
    <row r="215" spans="1:66">
      <c r="A215" s="319"/>
      <c r="B215" s="230" t="s">
        <v>57</v>
      </c>
      <c r="C215" s="231"/>
      <c r="D215">
        <f>+入力シート①!L$3</f>
        <v>38</v>
      </c>
      <c r="E215" s="20"/>
      <c r="F215" s="34"/>
      <c r="G215" s="34"/>
      <c r="H215" s="34"/>
      <c r="I215" s="34"/>
      <c r="J215" s="34"/>
      <c r="K215" s="35"/>
      <c r="M215" s="16"/>
      <c r="N215" s="177">
        <v>38</v>
      </c>
      <c r="O215">
        <v>38</v>
      </c>
      <c r="P215">
        <v>38</v>
      </c>
      <c r="Q215">
        <v>38</v>
      </c>
      <c r="R215">
        <v>38</v>
      </c>
      <c r="S215" s="17">
        <v>38</v>
      </c>
      <c r="T215" s="17">
        <v>38</v>
      </c>
      <c r="U215" s="17">
        <v>38</v>
      </c>
      <c r="V215" s="17">
        <v>38</v>
      </c>
      <c r="W215" s="17">
        <v>38</v>
      </c>
      <c r="X215" s="17">
        <f>+$A$212</f>
        <v>38</v>
      </c>
      <c r="Y215" s="17">
        <f>+$A$212</f>
        <v>38</v>
      </c>
      <c r="Z215" s="17">
        <f>+$A$212</f>
        <v>38</v>
      </c>
      <c r="AA215" s="17">
        <f t="shared" ref="AA215:BM215" si="79">+$A$212</f>
        <v>38</v>
      </c>
      <c r="AB215" s="90">
        <f t="shared" si="79"/>
        <v>38</v>
      </c>
      <c r="AC215" s="90">
        <f t="shared" si="79"/>
        <v>38</v>
      </c>
      <c r="AD215">
        <f t="shared" si="79"/>
        <v>38</v>
      </c>
      <c r="AE215">
        <f t="shared" si="79"/>
        <v>38</v>
      </c>
      <c r="AF215">
        <f t="shared" si="79"/>
        <v>38</v>
      </c>
      <c r="AG215">
        <f t="shared" si="79"/>
        <v>38</v>
      </c>
      <c r="AH215">
        <f t="shared" si="79"/>
        <v>38</v>
      </c>
      <c r="AI215">
        <f t="shared" si="79"/>
        <v>38</v>
      </c>
      <c r="AJ215">
        <f t="shared" si="79"/>
        <v>38</v>
      </c>
      <c r="AK215">
        <f t="shared" si="79"/>
        <v>38</v>
      </c>
      <c r="AL215">
        <f t="shared" si="79"/>
        <v>38</v>
      </c>
      <c r="AM215">
        <f t="shared" si="79"/>
        <v>38</v>
      </c>
      <c r="AN215">
        <f t="shared" si="79"/>
        <v>38</v>
      </c>
      <c r="AO215">
        <f t="shared" si="79"/>
        <v>38</v>
      </c>
      <c r="AP215">
        <f t="shared" si="79"/>
        <v>38</v>
      </c>
      <c r="AQ215">
        <f t="shared" si="79"/>
        <v>38</v>
      </c>
      <c r="AR215">
        <f t="shared" si="79"/>
        <v>38</v>
      </c>
      <c r="AS215">
        <f t="shared" si="79"/>
        <v>38</v>
      </c>
      <c r="AT215">
        <f t="shared" si="79"/>
        <v>38</v>
      </c>
      <c r="AU215">
        <f t="shared" si="79"/>
        <v>38</v>
      </c>
      <c r="AV215">
        <f t="shared" si="79"/>
        <v>38</v>
      </c>
      <c r="AW215">
        <f t="shared" si="79"/>
        <v>38</v>
      </c>
      <c r="AX215">
        <f t="shared" si="79"/>
        <v>38</v>
      </c>
      <c r="AY215">
        <f t="shared" si="79"/>
        <v>38</v>
      </c>
      <c r="AZ215">
        <f t="shared" si="79"/>
        <v>38</v>
      </c>
      <c r="BA215">
        <f t="shared" si="79"/>
        <v>38</v>
      </c>
      <c r="BB215">
        <f t="shared" si="79"/>
        <v>38</v>
      </c>
      <c r="BC215">
        <f t="shared" si="79"/>
        <v>38</v>
      </c>
      <c r="BD215">
        <f t="shared" si="79"/>
        <v>38</v>
      </c>
      <c r="BE215">
        <f t="shared" si="79"/>
        <v>38</v>
      </c>
      <c r="BF215">
        <f t="shared" si="79"/>
        <v>38</v>
      </c>
      <c r="BG215">
        <f t="shared" si="79"/>
        <v>38</v>
      </c>
      <c r="BH215">
        <f t="shared" si="79"/>
        <v>38</v>
      </c>
      <c r="BI215">
        <f t="shared" si="79"/>
        <v>38</v>
      </c>
      <c r="BJ215">
        <f t="shared" si="79"/>
        <v>38</v>
      </c>
      <c r="BK215">
        <f t="shared" si="79"/>
        <v>38</v>
      </c>
      <c r="BL215">
        <f t="shared" si="79"/>
        <v>38</v>
      </c>
      <c r="BM215">
        <f t="shared" si="79"/>
        <v>38</v>
      </c>
      <c r="BN215" s="16"/>
    </row>
    <row r="216" spans="1:66" ht="16.5" thickBot="1">
      <c r="A216" s="319"/>
      <c r="B216" s="230" t="s">
        <v>21</v>
      </c>
      <c r="C216" s="231"/>
      <c r="D216" s="99">
        <f>+入力シート①!L$4</f>
        <v>0.4826388888888889</v>
      </c>
      <c r="E216" s="21"/>
      <c r="F216" s="36"/>
      <c r="G216" s="36"/>
      <c r="H216" s="36"/>
      <c r="I216" s="36"/>
      <c r="J216" s="36"/>
      <c r="K216" s="37"/>
      <c r="M216" s="16"/>
      <c r="N216" s="202">
        <v>0.4826388888888889</v>
      </c>
      <c r="O216" s="99">
        <v>0.4604166666666667</v>
      </c>
      <c r="P216" s="99">
        <v>0.37847222222222227</v>
      </c>
      <c r="Q216" s="99">
        <v>0.3888888888888889</v>
      </c>
      <c r="R216" s="99">
        <v>0.3576388888888889</v>
      </c>
      <c r="S216" s="164">
        <v>0.34375</v>
      </c>
      <c r="T216" s="164">
        <v>0.35555555555555557</v>
      </c>
      <c r="U216" s="164">
        <v>0.46180555555555558</v>
      </c>
      <c r="V216" s="157">
        <v>0.35069444444444442</v>
      </c>
      <c r="W216" s="157">
        <v>0.34236111111111112</v>
      </c>
      <c r="X216" s="164">
        <v>0.34375</v>
      </c>
      <c r="Y216" s="157">
        <v>0.3125</v>
      </c>
      <c r="Z216" s="157">
        <v>0.35416666666666669</v>
      </c>
      <c r="AA216" s="157"/>
      <c r="BN216" s="16"/>
    </row>
    <row r="217" spans="1:66">
      <c r="A217" s="319"/>
      <c r="B217" s="227" t="s">
        <v>22</v>
      </c>
      <c r="C217" s="7">
        <v>0</v>
      </c>
      <c r="D217">
        <f>+入力シート①!L$5</f>
        <v>25.21</v>
      </c>
      <c r="E217">
        <f t="shared" ref="E217:E229" si="80">+COUNT($M217:$BN217)</f>
        <v>27</v>
      </c>
      <c r="F217" s="5">
        <f t="shared" ref="F217:F229" si="81">+AVERAGE($M217:$BN217)</f>
        <v>23.578574074074073</v>
      </c>
      <c r="G217" s="5">
        <f t="shared" ref="G217:G229" si="82">+STDEV($M217:$BN217)</f>
        <v>1.1842814658922263</v>
      </c>
      <c r="H217" s="5">
        <f t="shared" ref="H217:H229" si="83">+MAX($M217:$BN217)</f>
        <v>25.21</v>
      </c>
      <c r="I217" s="5">
        <f t="shared" ref="I217:I229" si="84">+MIN($M217:$BN217)</f>
        <v>19.8</v>
      </c>
      <c r="J217" s="5">
        <f>+D217-F217</f>
        <v>1.6314259259259281</v>
      </c>
      <c r="K217" s="5">
        <f>+J217/G217</f>
        <v>1.3775660372231084</v>
      </c>
      <c r="M217" s="16"/>
      <c r="N217" s="177">
        <v>25.21</v>
      </c>
      <c r="O217">
        <v>24.78</v>
      </c>
      <c r="P217">
        <v>23.8</v>
      </c>
      <c r="Q217">
        <v>22.46</v>
      </c>
      <c r="R217">
        <v>25.1</v>
      </c>
      <c r="S217" s="17">
        <v>22.21</v>
      </c>
      <c r="T217" s="17">
        <v>24.25</v>
      </c>
      <c r="U217" s="17">
        <v>23.75</v>
      </c>
      <c r="V217" s="17">
        <v>24.4</v>
      </c>
      <c r="W217" s="17">
        <v>24.6615</v>
      </c>
      <c r="X217" s="17">
        <v>23.8</v>
      </c>
      <c r="Y217" s="17">
        <v>24</v>
      </c>
      <c r="Z217" s="17">
        <v>25</v>
      </c>
      <c r="AA217" s="17">
        <v>24</v>
      </c>
      <c r="AB217" s="90">
        <v>23.8</v>
      </c>
      <c r="AC217" s="90">
        <v>24.4</v>
      </c>
      <c r="AD217">
        <v>23</v>
      </c>
      <c r="AE217">
        <v>23.2</v>
      </c>
      <c r="AL217">
        <v>23.3</v>
      </c>
      <c r="AO217">
        <v>22</v>
      </c>
      <c r="AR217">
        <v>22.4</v>
      </c>
      <c r="AU217">
        <v>22.7</v>
      </c>
      <c r="AV217">
        <v>19.8</v>
      </c>
      <c r="AZ217">
        <v>23.2</v>
      </c>
      <c r="BC217">
        <v>23.8</v>
      </c>
      <c r="BE217">
        <v>22.9</v>
      </c>
      <c r="BJ217">
        <v>24.7</v>
      </c>
      <c r="BN217" s="16"/>
    </row>
    <row r="218" spans="1:66">
      <c r="A218" s="319"/>
      <c r="B218" s="227"/>
      <c r="C218" s="7">
        <v>10</v>
      </c>
      <c r="D218">
        <f>+入力シート①!L$6</f>
        <v>25.21</v>
      </c>
      <c r="E218">
        <f t="shared" si="80"/>
        <v>26</v>
      </c>
      <c r="F218" s="5">
        <f t="shared" si="81"/>
        <v>23.339099999999998</v>
      </c>
      <c r="G218" s="5">
        <f t="shared" si="82"/>
        <v>1.4635826894302897</v>
      </c>
      <c r="H218" s="5">
        <f t="shared" si="83"/>
        <v>25.21</v>
      </c>
      <c r="I218" s="5">
        <f t="shared" si="84"/>
        <v>19.100000000000001</v>
      </c>
      <c r="J218" s="5">
        <f t="shared" ref="J218:J229" si="85">+D218-F218</f>
        <v>1.8709000000000024</v>
      </c>
      <c r="K218" s="5">
        <f t="shared" ref="K218:K229" si="86">+J218/G218</f>
        <v>1.2783015360261361</v>
      </c>
      <c r="M218" s="16"/>
      <c r="N218" s="177">
        <v>25.21</v>
      </c>
      <c r="O218">
        <v>24.8</v>
      </c>
      <c r="P218">
        <v>23.77</v>
      </c>
      <c r="Q218">
        <v>22.46</v>
      </c>
      <c r="S218" s="17">
        <v>22.2</v>
      </c>
      <c r="T218" s="17">
        <v>24.26</v>
      </c>
      <c r="U218" s="17">
        <v>23.74</v>
      </c>
      <c r="V218" s="17">
        <v>24.36</v>
      </c>
      <c r="W218" s="17">
        <v>24.666799999999999</v>
      </c>
      <c r="X218" s="17">
        <v>23.889800000000001</v>
      </c>
      <c r="Y218" s="17">
        <v>24.12</v>
      </c>
      <c r="Z218" s="17">
        <v>25.12</v>
      </c>
      <c r="AA218" s="17">
        <v>24.07</v>
      </c>
      <c r="AB218" s="90">
        <v>23.86</v>
      </c>
      <c r="AC218" s="90">
        <v>24.4</v>
      </c>
      <c r="AD218">
        <v>22.84</v>
      </c>
      <c r="AE218">
        <v>23.19</v>
      </c>
      <c r="AL218">
        <v>23.24</v>
      </c>
      <c r="AO218">
        <v>21.48</v>
      </c>
      <c r="AR218">
        <v>20.47</v>
      </c>
      <c r="AU218">
        <v>21.69</v>
      </c>
      <c r="AV218">
        <v>19.100000000000001</v>
      </c>
      <c r="AZ218">
        <v>22.84</v>
      </c>
      <c r="BC218">
        <v>23</v>
      </c>
      <c r="BE218">
        <v>23.05</v>
      </c>
      <c r="BJ218">
        <v>24.99</v>
      </c>
      <c r="BN218" s="16"/>
    </row>
    <row r="219" spans="1:66">
      <c r="A219" s="319"/>
      <c r="B219" s="227"/>
      <c r="C219" s="7">
        <v>20</v>
      </c>
      <c r="D219">
        <f>+入力シート①!L$7</f>
        <v>25.21</v>
      </c>
      <c r="E219">
        <f t="shared" si="80"/>
        <v>26</v>
      </c>
      <c r="F219" s="5">
        <f t="shared" si="81"/>
        <v>23.305280769230766</v>
      </c>
      <c r="G219" s="5">
        <f t="shared" si="82"/>
        <v>1.4799540090203425</v>
      </c>
      <c r="H219" s="5">
        <f t="shared" si="83"/>
        <v>25.21</v>
      </c>
      <c r="I219" s="5">
        <f t="shared" si="84"/>
        <v>19.100000000000001</v>
      </c>
      <c r="J219" s="5">
        <f t="shared" si="85"/>
        <v>1.9047192307692349</v>
      </c>
      <c r="K219" s="5">
        <f t="shared" si="86"/>
        <v>1.2870124471165603</v>
      </c>
      <c r="M219" s="16"/>
      <c r="N219" s="177">
        <v>25.21</v>
      </c>
      <c r="O219">
        <v>24.83</v>
      </c>
      <c r="P219">
        <v>23.77</v>
      </c>
      <c r="Q219">
        <v>22.44</v>
      </c>
      <c r="S219" s="17">
        <v>22.19</v>
      </c>
      <c r="T219" s="17">
        <v>24.25</v>
      </c>
      <c r="U219" s="17">
        <v>23.73</v>
      </c>
      <c r="V219" s="17">
        <v>24.24</v>
      </c>
      <c r="W219" s="17">
        <v>24.668399999999998</v>
      </c>
      <c r="X219" s="17">
        <v>23.8889</v>
      </c>
      <c r="Y219" s="17">
        <v>24.12</v>
      </c>
      <c r="Z219" s="17">
        <v>25.12</v>
      </c>
      <c r="AA219" s="17">
        <v>24.08</v>
      </c>
      <c r="AB219" s="90">
        <v>23.87</v>
      </c>
      <c r="AC219" s="90">
        <v>24.4</v>
      </c>
      <c r="AD219">
        <v>22.85</v>
      </c>
      <c r="AE219">
        <v>23.2</v>
      </c>
      <c r="AL219">
        <v>23.26</v>
      </c>
      <c r="AO219">
        <v>21.41</v>
      </c>
      <c r="AR219">
        <v>20.47</v>
      </c>
      <c r="AU219">
        <v>21.68</v>
      </c>
      <c r="AV219">
        <v>19.100000000000001</v>
      </c>
      <c r="AZ219">
        <v>22.85</v>
      </c>
      <c r="BC219">
        <v>22.26</v>
      </c>
      <c r="BE219">
        <v>23.06</v>
      </c>
      <c r="BJ219">
        <v>24.99</v>
      </c>
      <c r="BN219" s="16"/>
    </row>
    <row r="220" spans="1:66">
      <c r="A220" s="319"/>
      <c r="B220" s="227"/>
      <c r="C220" s="7">
        <v>30</v>
      </c>
      <c r="D220">
        <f>+入力シート①!L$8</f>
        <v>25.21</v>
      </c>
      <c r="E220">
        <f t="shared" si="80"/>
        <v>26</v>
      </c>
      <c r="F220" s="5">
        <f t="shared" si="81"/>
        <v>23.270680769230772</v>
      </c>
      <c r="G220" s="5">
        <f t="shared" si="82"/>
        <v>1.4995434334541244</v>
      </c>
      <c r="H220" s="5">
        <f t="shared" si="83"/>
        <v>25.21</v>
      </c>
      <c r="I220" s="5">
        <f t="shared" si="84"/>
        <v>19.05</v>
      </c>
      <c r="J220" s="5">
        <f t="shared" si="85"/>
        <v>1.9393192307692289</v>
      </c>
      <c r="K220" s="5">
        <f t="shared" si="86"/>
        <v>1.2932731306769172</v>
      </c>
      <c r="M220" s="16"/>
      <c r="N220" s="177">
        <v>25.21</v>
      </c>
      <c r="O220">
        <v>24.81</v>
      </c>
      <c r="P220">
        <v>23.78</v>
      </c>
      <c r="Q220">
        <v>22.31</v>
      </c>
      <c r="S220" s="17">
        <v>22.2</v>
      </c>
      <c r="T220" s="17">
        <v>24.28</v>
      </c>
      <c r="U220" s="17">
        <v>23.63</v>
      </c>
      <c r="V220" s="17">
        <v>24.02</v>
      </c>
      <c r="W220" s="17">
        <v>24.677099999999999</v>
      </c>
      <c r="X220" s="17">
        <v>23.890599999999999</v>
      </c>
      <c r="Y220" s="17">
        <v>24.12</v>
      </c>
      <c r="Z220" s="17">
        <v>25.12</v>
      </c>
      <c r="AA220" s="17">
        <v>24.07</v>
      </c>
      <c r="AB220" s="90">
        <v>23.87</v>
      </c>
      <c r="AC220" s="90">
        <v>24.4</v>
      </c>
      <c r="AD220">
        <v>22.82</v>
      </c>
      <c r="AE220">
        <v>23.22</v>
      </c>
      <c r="AL220">
        <v>23.24</v>
      </c>
      <c r="AO220">
        <v>21.17</v>
      </c>
      <c r="AR220">
        <v>20.45</v>
      </c>
      <c r="AU220">
        <v>21.69</v>
      </c>
      <c r="AV220">
        <v>19.05</v>
      </c>
      <c r="AZ220">
        <v>22.83</v>
      </c>
      <c r="BC220">
        <v>22.13</v>
      </c>
      <c r="BE220">
        <v>23.09</v>
      </c>
      <c r="BJ220">
        <v>24.96</v>
      </c>
      <c r="BN220" s="16"/>
    </row>
    <row r="221" spans="1:66">
      <c r="A221" s="319"/>
      <c r="B221" s="227"/>
      <c r="C221" s="7">
        <v>50</v>
      </c>
      <c r="D221">
        <f>+入力シート①!L$9</f>
        <v>25.21</v>
      </c>
      <c r="E221">
        <f t="shared" si="80"/>
        <v>26</v>
      </c>
      <c r="F221" s="5">
        <f t="shared" si="81"/>
        <v>23.123469230769231</v>
      </c>
      <c r="G221" s="5">
        <f t="shared" si="82"/>
        <v>1.6360710935088931</v>
      </c>
      <c r="H221" s="5">
        <f t="shared" si="83"/>
        <v>25.21</v>
      </c>
      <c r="I221" s="5">
        <f t="shared" si="84"/>
        <v>18.670000000000002</v>
      </c>
      <c r="J221" s="5">
        <f t="shared" si="85"/>
        <v>2.0865307692307695</v>
      </c>
      <c r="K221" s="5">
        <f t="shared" si="86"/>
        <v>1.2753301354134754</v>
      </c>
      <c r="M221" s="16"/>
      <c r="N221" s="177">
        <v>25.21</v>
      </c>
      <c r="O221">
        <v>24.8</v>
      </c>
      <c r="P221">
        <v>23.76</v>
      </c>
      <c r="Q221">
        <v>21.92</v>
      </c>
      <c r="S221" s="17">
        <v>22.22</v>
      </c>
      <c r="T221" s="17">
        <v>24.44</v>
      </c>
      <c r="U221" s="17">
        <v>23.58</v>
      </c>
      <c r="V221" s="17">
        <v>23.56</v>
      </c>
      <c r="W221" s="17">
        <v>24.6783</v>
      </c>
      <c r="X221" s="17">
        <v>23.8919</v>
      </c>
      <c r="Y221" s="17">
        <v>24.12</v>
      </c>
      <c r="Z221" s="17">
        <v>25.12</v>
      </c>
      <c r="AA221" s="17">
        <v>23.91</v>
      </c>
      <c r="AB221" s="90">
        <v>23.87</v>
      </c>
      <c r="AC221" s="90">
        <v>24.39</v>
      </c>
      <c r="AD221">
        <v>22.82</v>
      </c>
      <c r="AE221">
        <v>23.22</v>
      </c>
      <c r="AL221">
        <v>23.27</v>
      </c>
      <c r="AO221">
        <v>20.239999999999998</v>
      </c>
      <c r="AR221">
        <v>20.21</v>
      </c>
      <c r="AU221">
        <v>21.68</v>
      </c>
      <c r="AV221">
        <v>18.670000000000002</v>
      </c>
      <c r="AZ221">
        <v>22.84</v>
      </c>
      <c r="BC221">
        <v>21.4</v>
      </c>
      <c r="BE221">
        <v>22.79</v>
      </c>
      <c r="BJ221">
        <v>24.6</v>
      </c>
      <c r="BN221" s="16"/>
    </row>
    <row r="222" spans="1:66">
      <c r="A222" s="319"/>
      <c r="B222" s="227"/>
      <c r="C222" s="7">
        <v>75</v>
      </c>
      <c r="D222">
        <f>+入力シート①!L$10</f>
        <v>25.18</v>
      </c>
      <c r="E222">
        <f t="shared" si="80"/>
        <v>25</v>
      </c>
      <c r="F222" s="5">
        <f t="shared" si="81"/>
        <v>22.475307999999998</v>
      </c>
      <c r="G222" s="5">
        <f t="shared" si="82"/>
        <v>2.22582042999879</v>
      </c>
      <c r="H222" s="5">
        <f t="shared" si="83"/>
        <v>25.18</v>
      </c>
      <c r="I222" s="5">
        <f t="shared" si="84"/>
        <v>16.5</v>
      </c>
      <c r="J222" s="5">
        <f t="shared" si="85"/>
        <v>2.7046920000000014</v>
      </c>
      <c r="K222" s="5">
        <f t="shared" si="86"/>
        <v>1.2151438469820639</v>
      </c>
      <c r="M222" s="16"/>
      <c r="N222" s="177">
        <v>25.18</v>
      </c>
      <c r="O222">
        <v>24.74</v>
      </c>
      <c r="P222">
        <v>22.5</v>
      </c>
      <c r="Q222">
        <v>20.65</v>
      </c>
      <c r="S222" s="17">
        <v>22.19</v>
      </c>
      <c r="T222" s="17">
        <v>24.56</v>
      </c>
      <c r="U222" s="17">
        <v>23.56</v>
      </c>
      <c r="V222" s="17">
        <v>21.19</v>
      </c>
      <c r="W222" s="17">
        <v>24.542899999999999</v>
      </c>
      <c r="X222" s="17">
        <v>23.899799999999999</v>
      </c>
      <c r="Y222" s="17">
        <v>24.11</v>
      </c>
      <c r="Z222" s="17">
        <v>25.11</v>
      </c>
      <c r="AA222" s="17">
        <v>22.57</v>
      </c>
      <c r="AB222" s="90">
        <v>23.87</v>
      </c>
      <c r="AC222" s="90">
        <v>24.2</v>
      </c>
      <c r="AE222">
        <v>23.24</v>
      </c>
      <c r="AL222">
        <v>23.3</v>
      </c>
      <c r="AO222">
        <v>16.5</v>
      </c>
      <c r="AR222">
        <v>18.62</v>
      </c>
      <c r="AU222">
        <v>21.68</v>
      </c>
      <c r="AV222">
        <v>18.46</v>
      </c>
      <c r="AZ222">
        <v>22.85</v>
      </c>
      <c r="BC222">
        <v>20.309999999999999</v>
      </c>
      <c r="BE222">
        <v>21.25</v>
      </c>
      <c r="BJ222">
        <v>22.8</v>
      </c>
      <c r="BN222" s="16"/>
    </row>
    <row r="223" spans="1:66">
      <c r="A223" s="319"/>
      <c r="B223" s="227"/>
      <c r="C223" s="7">
        <v>100</v>
      </c>
      <c r="D223">
        <f>+入力シート①!L$11</f>
        <v>23.85</v>
      </c>
      <c r="E223">
        <f t="shared" si="80"/>
        <v>27</v>
      </c>
      <c r="F223" s="5">
        <f t="shared" si="81"/>
        <v>21.762574074074077</v>
      </c>
      <c r="G223" s="5">
        <f t="shared" si="82"/>
        <v>2.6973920258696116</v>
      </c>
      <c r="H223" s="5">
        <f t="shared" si="83"/>
        <v>24.6</v>
      </c>
      <c r="I223" s="5">
        <f t="shared" si="84"/>
        <v>14.41</v>
      </c>
      <c r="J223" s="5">
        <f t="shared" si="85"/>
        <v>2.087425925925924</v>
      </c>
      <c r="K223" s="5">
        <f t="shared" si="86"/>
        <v>0.77386820525390976</v>
      </c>
      <c r="M223" s="16"/>
      <c r="N223" s="177">
        <v>23.85</v>
      </c>
      <c r="O223">
        <v>24.6</v>
      </c>
      <c r="P223">
        <v>21.59</v>
      </c>
      <c r="Q223">
        <v>18.68</v>
      </c>
      <c r="R223">
        <v>24.4</v>
      </c>
      <c r="S223" s="17">
        <v>21.86</v>
      </c>
      <c r="T223" s="17">
        <v>24.55</v>
      </c>
      <c r="U223" s="17">
        <v>23.34</v>
      </c>
      <c r="V223" s="17">
        <v>20.77</v>
      </c>
      <c r="W223" s="17">
        <v>24.479900000000001</v>
      </c>
      <c r="X223" s="17">
        <v>23.709599999999998</v>
      </c>
      <c r="Y223" s="17">
        <v>23.52</v>
      </c>
      <c r="Z223" s="17">
        <v>24.52</v>
      </c>
      <c r="AA223" s="17">
        <v>20.56</v>
      </c>
      <c r="AB223" s="90">
        <v>23.79</v>
      </c>
      <c r="AC223" s="90">
        <v>23.38</v>
      </c>
      <c r="AD223">
        <v>21.76</v>
      </c>
      <c r="AE223">
        <v>23.29</v>
      </c>
      <c r="AL223">
        <v>23.3</v>
      </c>
      <c r="AO223">
        <v>14.41</v>
      </c>
      <c r="AR223">
        <v>16.66</v>
      </c>
      <c r="AU223">
        <v>21.66</v>
      </c>
      <c r="AV223">
        <v>18.350000000000001</v>
      </c>
      <c r="AZ223">
        <v>22.85</v>
      </c>
      <c r="BC223">
        <v>19.02</v>
      </c>
      <c r="BE223">
        <v>18.309999999999999</v>
      </c>
      <c r="BJ223">
        <v>20.38</v>
      </c>
      <c r="BN223" s="16"/>
    </row>
    <row r="224" spans="1:66">
      <c r="A224" s="319"/>
      <c r="B224" s="227"/>
      <c r="C224" s="7">
        <v>150</v>
      </c>
      <c r="D224">
        <f>+入力シート①!L$12</f>
        <v>20.95</v>
      </c>
      <c r="E224">
        <f t="shared" si="80"/>
        <v>26</v>
      </c>
      <c r="F224" s="5">
        <f t="shared" si="81"/>
        <v>19.133853846153848</v>
      </c>
      <c r="G224" s="5">
        <f t="shared" si="82"/>
        <v>3.1335723938317739</v>
      </c>
      <c r="H224" s="5">
        <f t="shared" si="83"/>
        <v>23.8</v>
      </c>
      <c r="I224" s="5">
        <f t="shared" si="84"/>
        <v>13.07</v>
      </c>
      <c r="J224" s="5">
        <f t="shared" si="85"/>
        <v>1.8161461538461516</v>
      </c>
      <c r="K224" s="5">
        <f t="shared" si="86"/>
        <v>0.57957689358672959</v>
      </c>
      <c r="M224" s="16"/>
      <c r="N224" s="177">
        <v>20.95</v>
      </c>
      <c r="O224">
        <v>23.8</v>
      </c>
      <c r="P224">
        <v>17.170000000000002</v>
      </c>
      <c r="Q224">
        <v>13.07</v>
      </c>
      <c r="S224" s="17">
        <v>19.440000000000001</v>
      </c>
      <c r="T224" s="17">
        <v>17.68</v>
      </c>
      <c r="U224" s="17">
        <v>21.38</v>
      </c>
      <c r="V224" s="17">
        <v>19.489999999999998</v>
      </c>
      <c r="W224" s="17">
        <v>22.803000000000001</v>
      </c>
      <c r="X224" s="17">
        <v>21.5472</v>
      </c>
      <c r="Y224" s="17">
        <v>20.07</v>
      </c>
      <c r="Z224" s="17">
        <v>21.07</v>
      </c>
      <c r="AA224" s="17">
        <v>16.809999999999999</v>
      </c>
      <c r="AB224" s="90">
        <v>23.38</v>
      </c>
      <c r="AC224" s="90">
        <v>20.91</v>
      </c>
      <c r="AD224">
        <v>18.91</v>
      </c>
      <c r="AE224">
        <v>23.04</v>
      </c>
      <c r="AL224">
        <v>20.69</v>
      </c>
      <c r="AO224">
        <v>13.68</v>
      </c>
      <c r="AR224">
        <v>13.61</v>
      </c>
      <c r="AU224">
        <v>21.3</v>
      </c>
      <c r="AV224">
        <v>17.690000000000001</v>
      </c>
      <c r="AZ224">
        <v>20.57</v>
      </c>
      <c r="BC224">
        <v>14.82</v>
      </c>
      <c r="BE224">
        <v>15.13</v>
      </c>
      <c r="BJ224">
        <v>18.47</v>
      </c>
      <c r="BN224" s="16"/>
    </row>
    <row r="225" spans="1:66">
      <c r="A225" s="319"/>
      <c r="B225" s="227"/>
      <c r="C225" s="7">
        <v>200</v>
      </c>
      <c r="D225">
        <f>+入力シート①!L$13</f>
        <v>19.739999999999998</v>
      </c>
      <c r="E225">
        <f t="shared" si="80"/>
        <v>27</v>
      </c>
      <c r="F225" s="5">
        <f t="shared" si="81"/>
        <v>17.433585185185184</v>
      </c>
      <c r="G225" s="5">
        <f t="shared" si="82"/>
        <v>3.1798473122152928</v>
      </c>
      <c r="H225" s="5">
        <f t="shared" si="83"/>
        <v>21.41</v>
      </c>
      <c r="I225" s="5">
        <f t="shared" si="84"/>
        <v>11.65</v>
      </c>
      <c r="J225" s="5">
        <f t="shared" si="85"/>
        <v>2.3064148148148149</v>
      </c>
      <c r="K225" s="5">
        <f t="shared" si="86"/>
        <v>0.72532250399407172</v>
      </c>
      <c r="M225" s="16"/>
      <c r="N225" s="177">
        <v>19.739999999999998</v>
      </c>
      <c r="O225">
        <v>21.01</v>
      </c>
      <c r="P225">
        <v>13.81</v>
      </c>
      <c r="Q225">
        <v>11.66</v>
      </c>
      <c r="R225">
        <v>19</v>
      </c>
      <c r="S225" s="17">
        <v>18.66</v>
      </c>
      <c r="T225" s="17">
        <v>14.54</v>
      </c>
      <c r="U225" s="17">
        <v>19.88</v>
      </c>
      <c r="V225" s="17">
        <v>17.82</v>
      </c>
      <c r="W225" s="17">
        <v>20.723600000000001</v>
      </c>
      <c r="X225" s="17">
        <v>20.603200000000001</v>
      </c>
      <c r="Y225" s="17">
        <v>18.690000000000001</v>
      </c>
      <c r="Z225" s="17">
        <v>19.690000000000001</v>
      </c>
      <c r="AA225" s="17">
        <v>14.69</v>
      </c>
      <c r="AB225" s="90">
        <v>21.41</v>
      </c>
      <c r="AC225" s="90">
        <v>19.899999999999999</v>
      </c>
      <c r="AD225">
        <v>17.96</v>
      </c>
      <c r="AE225">
        <v>20.440000000000001</v>
      </c>
      <c r="AL225">
        <v>19.12</v>
      </c>
      <c r="AO225">
        <v>11.65</v>
      </c>
      <c r="AR225">
        <v>11.82</v>
      </c>
      <c r="AU225">
        <v>19.440000000000001</v>
      </c>
      <c r="AV225">
        <v>16</v>
      </c>
      <c r="AZ225">
        <v>18.760000000000002</v>
      </c>
      <c r="BC225">
        <v>12.72</v>
      </c>
      <c r="BE225">
        <v>13.47</v>
      </c>
      <c r="BJ225">
        <v>17.5</v>
      </c>
      <c r="BN225" s="16"/>
    </row>
    <row r="226" spans="1:66">
      <c r="A226" s="319"/>
      <c r="B226" s="227"/>
      <c r="C226" s="7">
        <v>300</v>
      </c>
      <c r="D226">
        <f>+入力シート①!L$14</f>
        <v>17.59</v>
      </c>
      <c r="E226">
        <f t="shared" si="80"/>
        <v>19</v>
      </c>
      <c r="F226" s="5">
        <f t="shared" si="81"/>
        <v>15.831810526315788</v>
      </c>
      <c r="G226" s="5">
        <f t="shared" si="82"/>
        <v>3.2080776441654648</v>
      </c>
      <c r="H226" s="5">
        <f t="shared" si="83"/>
        <v>18.98</v>
      </c>
      <c r="I226" s="5">
        <f t="shared" si="84"/>
        <v>7.51</v>
      </c>
      <c r="J226" s="5">
        <f t="shared" si="85"/>
        <v>1.7581894736842116</v>
      </c>
      <c r="K226" s="5">
        <f t="shared" si="86"/>
        <v>0.54805078576630872</v>
      </c>
      <c r="M226" s="16"/>
      <c r="N226" s="177">
        <v>17.59</v>
      </c>
      <c r="O226">
        <v>17.239999999999998</v>
      </c>
      <c r="P226">
        <v>10.210000000000001</v>
      </c>
      <c r="Q226">
        <v>7.51</v>
      </c>
      <c r="R226">
        <v>14</v>
      </c>
      <c r="S226" s="17">
        <v>17.43</v>
      </c>
      <c r="T226" s="17">
        <v>11.65</v>
      </c>
      <c r="U226" s="17">
        <v>18.98</v>
      </c>
      <c r="V226" s="17">
        <v>16.190000000000001</v>
      </c>
      <c r="W226" s="17">
        <v>17.449400000000001</v>
      </c>
      <c r="X226" s="17">
        <v>18.375</v>
      </c>
      <c r="Y226" s="17">
        <v>16.600000000000001</v>
      </c>
      <c r="Z226" s="17">
        <v>17.600000000000001</v>
      </c>
      <c r="AA226" s="17">
        <v>12</v>
      </c>
      <c r="AB226" s="90">
        <v>18.66</v>
      </c>
      <c r="AC226" s="90">
        <v>17.7</v>
      </c>
      <c r="AD226">
        <v>16.3</v>
      </c>
      <c r="AE226">
        <v>17.72</v>
      </c>
      <c r="AL226">
        <v>17.600000000000001</v>
      </c>
      <c r="BN226" s="16"/>
    </row>
    <row r="227" spans="1:66">
      <c r="A227" s="319"/>
      <c r="B227" s="227"/>
      <c r="C227" s="7">
        <v>400</v>
      </c>
      <c r="D227">
        <f>+入力シート①!L$15</f>
        <v>14.68</v>
      </c>
      <c r="E227">
        <f t="shared" si="80"/>
        <v>19</v>
      </c>
      <c r="F227" s="5">
        <f t="shared" si="81"/>
        <v>13.163031578947367</v>
      </c>
      <c r="G227" s="5">
        <f t="shared" si="82"/>
        <v>3.0841435429291968</v>
      </c>
      <c r="H227" s="5">
        <f t="shared" si="83"/>
        <v>16.45</v>
      </c>
      <c r="I227" s="5">
        <f t="shared" si="84"/>
        <v>6.25</v>
      </c>
      <c r="J227" s="5">
        <f t="shared" si="85"/>
        <v>1.5169684210526331</v>
      </c>
      <c r="K227" s="5">
        <f t="shared" si="86"/>
        <v>0.4918605116582469</v>
      </c>
      <c r="M227" s="16"/>
      <c r="N227" s="177">
        <v>14.68</v>
      </c>
      <c r="O227">
        <v>10.71</v>
      </c>
      <c r="P227">
        <v>7.7</v>
      </c>
      <c r="Q227">
        <v>6.25</v>
      </c>
      <c r="R227">
        <v>9.3000000000000007</v>
      </c>
      <c r="S227" s="17">
        <v>15.45</v>
      </c>
      <c r="T227" s="17">
        <v>10.3</v>
      </c>
      <c r="U227" s="17">
        <v>16.45</v>
      </c>
      <c r="V227" s="17">
        <v>13.56</v>
      </c>
      <c r="W227" s="17">
        <v>14.066700000000001</v>
      </c>
      <c r="X227" s="17">
        <v>14.8909</v>
      </c>
      <c r="Y227" s="17">
        <v>14.41</v>
      </c>
      <c r="Z227" s="17">
        <v>15.41</v>
      </c>
      <c r="AA227" s="17">
        <v>10.25</v>
      </c>
      <c r="AB227" s="90">
        <v>16.059999999999999</v>
      </c>
      <c r="AC227" s="90">
        <v>16.07</v>
      </c>
      <c r="AD227">
        <v>15.24</v>
      </c>
      <c r="AE227">
        <v>13.79</v>
      </c>
      <c r="AL227">
        <v>15.51</v>
      </c>
      <c r="BN227" s="16"/>
    </row>
    <row r="228" spans="1:66">
      <c r="A228" s="319"/>
      <c r="B228" s="227"/>
      <c r="C228" s="7">
        <v>500</v>
      </c>
      <c r="D228">
        <f>+入力シート①!L$16</f>
        <v>7.3</v>
      </c>
      <c r="E228">
        <f t="shared" si="80"/>
        <v>14</v>
      </c>
      <c r="F228" s="5">
        <f t="shared" si="81"/>
        <v>9.6939214285714268</v>
      </c>
      <c r="G228" s="5">
        <f t="shared" si="82"/>
        <v>2.4486546812417349</v>
      </c>
      <c r="H228" s="5">
        <f t="shared" si="83"/>
        <v>13.13</v>
      </c>
      <c r="I228" s="5">
        <f t="shared" si="84"/>
        <v>4.6399999999999997</v>
      </c>
      <c r="J228" s="5">
        <f t="shared" si="85"/>
        <v>-2.393921428571427</v>
      </c>
      <c r="K228" s="5">
        <f t="shared" si="86"/>
        <v>-0.97764762296227403</v>
      </c>
      <c r="M228" s="16"/>
      <c r="N228" s="177">
        <v>7.3</v>
      </c>
      <c r="O228">
        <v>6.89</v>
      </c>
      <c r="Q228">
        <v>4.6399999999999997</v>
      </c>
      <c r="S228" s="17">
        <v>10.11</v>
      </c>
      <c r="T228" s="17">
        <v>7.28</v>
      </c>
      <c r="U228" s="17">
        <v>10.82</v>
      </c>
      <c r="V228" s="17">
        <v>9.1999999999999993</v>
      </c>
      <c r="X228" s="17">
        <v>10.604900000000001</v>
      </c>
      <c r="Y228" s="17">
        <v>9.36</v>
      </c>
      <c r="Z228" s="17">
        <v>10.36</v>
      </c>
      <c r="AB228" s="90">
        <v>12.49</v>
      </c>
      <c r="AC228" s="90">
        <v>12.69</v>
      </c>
      <c r="AD228">
        <v>13.13</v>
      </c>
      <c r="AE228">
        <v>10.84</v>
      </c>
      <c r="BN228" s="16"/>
    </row>
    <row r="229" spans="1:66">
      <c r="A229" s="319"/>
      <c r="B229" s="227"/>
      <c r="C229" s="7">
        <v>600</v>
      </c>
      <c r="D229" t="str">
        <f>+入力シート①!L$17</f>
        <v>-</v>
      </c>
      <c r="E229">
        <f t="shared" si="80"/>
        <v>2</v>
      </c>
      <c r="F229" s="5">
        <f t="shared" si="81"/>
        <v>6.0750000000000002</v>
      </c>
      <c r="G229" s="5">
        <f t="shared" si="82"/>
        <v>1.6334166645409272</v>
      </c>
      <c r="H229" s="5">
        <f t="shared" si="83"/>
        <v>7.23</v>
      </c>
      <c r="I229" s="5">
        <f t="shared" si="84"/>
        <v>4.92</v>
      </c>
      <c r="J229" s="5" t="e">
        <f t="shared" si="85"/>
        <v>#VALUE!</v>
      </c>
      <c r="K229" s="5" t="e">
        <f t="shared" si="86"/>
        <v>#VALUE!</v>
      </c>
      <c r="M229" s="16"/>
      <c r="S229" s="17">
        <v>7.23</v>
      </c>
      <c r="T229" s="17">
        <v>4.92</v>
      </c>
      <c r="BN229" s="16"/>
    </row>
    <row r="230" spans="1:66">
      <c r="A230" s="319"/>
      <c r="B230" s="13"/>
      <c r="C230" s="13"/>
      <c r="D230" s="18"/>
      <c r="E230" s="18"/>
      <c r="F230" s="38"/>
      <c r="G230" s="38"/>
      <c r="H230" s="38"/>
      <c r="I230" s="38"/>
      <c r="J230" s="38"/>
      <c r="K230" s="38"/>
      <c r="L230" s="18"/>
      <c r="M230" s="16"/>
      <c r="N230" s="181"/>
      <c r="O230" s="18"/>
      <c r="P230" s="175"/>
      <c r="Q230" s="175"/>
      <c r="R230" s="175"/>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6"/>
    </row>
    <row r="231" spans="1:66">
      <c r="A231" s="319"/>
      <c r="B231" s="228" t="s">
        <v>25</v>
      </c>
      <c r="C231" s="11" t="s">
        <v>23</v>
      </c>
      <c r="D231">
        <f>+入力シート①!L$19</f>
        <v>263</v>
      </c>
      <c r="E231">
        <f>+COUNT($M231:$BN231)</f>
        <v>27</v>
      </c>
      <c r="F231" s="5">
        <f>+AVERAGE($M231:$BN231)</f>
        <v>126.07407407407408</v>
      </c>
      <c r="G231" s="5">
        <f>+STDEV($M231:$BN231)</f>
        <v>99.705692270928395</v>
      </c>
      <c r="H231" s="5">
        <f>+MAX($M231:$BN231)</f>
        <v>360</v>
      </c>
      <c r="I231" s="5">
        <f>+MIN($M231:$BN231)</f>
        <v>9</v>
      </c>
      <c r="J231" s="5">
        <f>+D231-F231</f>
        <v>136.92592592592592</v>
      </c>
      <c r="K231" s="5">
        <f>+J231/G231</f>
        <v>1.3733009902168845</v>
      </c>
      <c r="M231" s="16"/>
      <c r="N231" s="177">
        <v>263</v>
      </c>
      <c r="O231">
        <v>360</v>
      </c>
      <c r="P231">
        <v>20</v>
      </c>
      <c r="Q231">
        <v>106</v>
      </c>
      <c r="R231">
        <v>106</v>
      </c>
      <c r="S231" s="17">
        <v>121</v>
      </c>
      <c r="T231" s="17">
        <v>17</v>
      </c>
      <c r="U231" s="17">
        <v>219</v>
      </c>
      <c r="V231" s="17">
        <v>44</v>
      </c>
      <c r="W231" s="17">
        <v>35</v>
      </c>
      <c r="X231" s="17">
        <v>302</v>
      </c>
      <c r="Y231" s="17">
        <v>9</v>
      </c>
      <c r="Z231" s="17">
        <v>10</v>
      </c>
      <c r="AA231" s="17">
        <v>133</v>
      </c>
      <c r="AB231" s="90">
        <v>249</v>
      </c>
      <c r="AC231" s="90">
        <v>65</v>
      </c>
      <c r="AD231">
        <v>207</v>
      </c>
      <c r="AE231">
        <v>240</v>
      </c>
      <c r="AL231">
        <v>101</v>
      </c>
      <c r="AO231">
        <v>138</v>
      </c>
      <c r="AR231">
        <v>34</v>
      </c>
      <c r="AU231">
        <v>167</v>
      </c>
      <c r="AV231">
        <v>133</v>
      </c>
      <c r="AZ231">
        <v>205</v>
      </c>
      <c r="BC231">
        <v>51</v>
      </c>
      <c r="BE231">
        <v>10</v>
      </c>
      <c r="BJ231">
        <v>59</v>
      </c>
      <c r="BN231" s="16"/>
    </row>
    <row r="232" spans="1:66">
      <c r="A232" s="319"/>
      <c r="B232" s="229"/>
      <c r="C232" s="8" t="s">
        <v>24</v>
      </c>
      <c r="D232">
        <f>+入力シート①!L$20</f>
        <v>0.4</v>
      </c>
      <c r="E232">
        <f>+COUNT($M232:$BN232)</f>
        <v>27</v>
      </c>
      <c r="F232" s="5">
        <f>+AVERAGE($M232:$BN232)</f>
        <v>1.267037037037037</v>
      </c>
      <c r="G232" s="5">
        <f>+STDEV($M232:$BN232)</f>
        <v>0.90808257340065768</v>
      </c>
      <c r="H232" s="5">
        <f>+MAX($M232:$BN232)</f>
        <v>3.5</v>
      </c>
      <c r="I232" s="5">
        <f>+MIN($M232:$BN232)</f>
        <v>0.1</v>
      </c>
      <c r="J232" s="5">
        <f>+D232-F232</f>
        <v>-0.86703703703703694</v>
      </c>
      <c r="K232" s="5">
        <f>+J232/G232</f>
        <v>-0.95479977530026783</v>
      </c>
      <c r="M232" s="16"/>
      <c r="N232" s="177">
        <v>0.4</v>
      </c>
      <c r="O232">
        <v>0.9</v>
      </c>
      <c r="P232">
        <v>2.1</v>
      </c>
      <c r="Q232">
        <v>2.6</v>
      </c>
      <c r="R232">
        <v>2.6</v>
      </c>
      <c r="S232" s="17">
        <v>0.4</v>
      </c>
      <c r="T232" s="17">
        <v>3.5</v>
      </c>
      <c r="U232" s="17">
        <v>0.1</v>
      </c>
      <c r="V232" s="17">
        <v>0.1</v>
      </c>
      <c r="W232" s="17">
        <v>0.9</v>
      </c>
      <c r="X232" s="17">
        <v>0.9</v>
      </c>
      <c r="Y232" s="17">
        <v>1</v>
      </c>
      <c r="Z232" s="17">
        <v>2</v>
      </c>
      <c r="AA232" s="17">
        <v>2.9</v>
      </c>
      <c r="AB232" s="90">
        <v>1.1000000000000001</v>
      </c>
      <c r="AC232" s="90">
        <v>0.2</v>
      </c>
      <c r="AD232">
        <v>1.6</v>
      </c>
      <c r="AE232">
        <v>1.2</v>
      </c>
      <c r="AL232">
        <v>0.51</v>
      </c>
      <c r="AO232">
        <v>0.74</v>
      </c>
      <c r="AR232">
        <v>1.26</v>
      </c>
      <c r="AU232">
        <v>0.9</v>
      </c>
      <c r="AV232">
        <v>1.1000000000000001</v>
      </c>
      <c r="AZ232">
        <v>0.7</v>
      </c>
      <c r="BC232">
        <v>2.1</v>
      </c>
      <c r="BE232">
        <v>1.9</v>
      </c>
      <c r="BJ232">
        <v>0.5</v>
      </c>
      <c r="BN232" s="16"/>
    </row>
    <row r="233" spans="1:66" ht="0.95" customHeight="1">
      <c r="M233" s="16"/>
      <c r="BN233" s="16"/>
    </row>
    <row r="234" spans="1:66" ht="0.95" customHeight="1">
      <c r="M234" s="16"/>
      <c r="BN234" s="16"/>
    </row>
    <row r="235" spans="1:66" ht="0.95" customHeight="1">
      <c r="M235" s="16"/>
      <c r="BN235" s="16"/>
    </row>
    <row r="236" spans="1:66" ht="0.95" customHeight="1">
      <c r="M236" s="16"/>
      <c r="BN236" s="16"/>
    </row>
    <row r="237" spans="1:66" ht="0.95" customHeight="1">
      <c r="M237" s="16"/>
      <c r="BN237" s="16"/>
    </row>
    <row r="238" spans="1:66" ht="0.95" customHeight="1">
      <c r="M238" s="16"/>
      <c r="BN238" s="16"/>
    </row>
    <row r="239" spans="1:66" ht="0.95" customHeight="1">
      <c r="M239" s="16"/>
      <c r="BN239" s="16"/>
    </row>
    <row r="240" spans="1:66" ht="0.95" customHeight="1">
      <c r="M240" s="16"/>
      <c r="BN240" s="16"/>
    </row>
    <row r="241" spans="1:66" ht="16.5" thickBot="1">
      <c r="D241" s="1" t="s">
        <v>26</v>
      </c>
      <c r="E241" s="1" t="s">
        <v>3</v>
      </c>
      <c r="F241" s="4" t="s">
        <v>4</v>
      </c>
      <c r="G241" s="4" t="s">
        <v>8</v>
      </c>
      <c r="H241" s="4" t="s">
        <v>5</v>
      </c>
      <c r="I241" s="4" t="s">
        <v>6</v>
      </c>
      <c r="J241" s="4" t="s">
        <v>7</v>
      </c>
      <c r="K241" s="5" t="s">
        <v>56</v>
      </c>
      <c r="M241" s="16"/>
      <c r="N241" s="178" t="s">
        <v>26</v>
      </c>
      <c r="O241" s="1" t="s">
        <v>26</v>
      </c>
      <c r="P241" s="1" t="s">
        <v>26</v>
      </c>
      <c r="Q241" s="1" t="s">
        <v>26</v>
      </c>
      <c r="R241" s="1" t="s">
        <v>26</v>
      </c>
      <c r="S241" s="17" t="s">
        <v>105</v>
      </c>
      <c r="T241" s="17" t="s">
        <v>105</v>
      </c>
      <c r="U241" s="17" t="s">
        <v>105</v>
      </c>
      <c r="X241" s="156"/>
      <c r="AA241" s="156"/>
      <c r="AB241" s="91"/>
      <c r="AC241" s="91"/>
      <c r="AD241" s="1"/>
      <c r="AE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6"/>
    </row>
    <row r="242" spans="1:66">
      <c r="A242" s="319">
        <v>39</v>
      </c>
      <c r="B242" s="230" t="s">
        <v>18</v>
      </c>
      <c r="C242" s="231"/>
      <c r="D242" s="92" t="str">
        <f>+入力シート①!M$2</f>
        <v>-</v>
      </c>
      <c r="E242" s="19"/>
      <c r="F242" s="32"/>
      <c r="G242" s="32"/>
      <c r="H242" s="32"/>
      <c r="I242" s="32"/>
      <c r="J242" s="32"/>
      <c r="K242" s="33"/>
      <c r="M242" s="16"/>
      <c r="N242" s="92">
        <v>0</v>
      </c>
      <c r="O242" s="92">
        <v>43405</v>
      </c>
      <c r="P242" s="92">
        <v>43045</v>
      </c>
      <c r="Q242" s="92">
        <v>42678</v>
      </c>
      <c r="R242" s="92">
        <v>42313</v>
      </c>
      <c r="S242" s="165">
        <v>41960</v>
      </c>
      <c r="T242" s="165">
        <v>41584</v>
      </c>
      <c r="U242" s="165">
        <v>41222</v>
      </c>
      <c r="V242" s="17">
        <v>2011</v>
      </c>
      <c r="W242" s="17">
        <v>2010</v>
      </c>
      <c r="X242" s="17">
        <f t="shared" ref="X242:BF242" si="87">+X$1</f>
        <v>2009</v>
      </c>
      <c r="Y242" s="17">
        <f t="shared" si="87"/>
        <v>2008</v>
      </c>
      <c r="Z242" s="17">
        <f t="shared" si="87"/>
        <v>2007</v>
      </c>
      <c r="AA242" s="17">
        <f t="shared" si="87"/>
        <v>2006</v>
      </c>
      <c r="AB242" s="90">
        <f t="shared" si="87"/>
        <v>2005</v>
      </c>
      <c r="AC242" s="90">
        <f t="shared" si="87"/>
        <v>2004</v>
      </c>
      <c r="AD242">
        <f t="shared" si="87"/>
        <v>2003</v>
      </c>
      <c r="AE242">
        <f t="shared" si="87"/>
        <v>2002</v>
      </c>
      <c r="AF242">
        <f t="shared" si="87"/>
        <v>2001</v>
      </c>
      <c r="AG242">
        <f t="shared" si="87"/>
        <v>2000</v>
      </c>
      <c r="AH242">
        <f t="shared" si="87"/>
        <v>1999</v>
      </c>
      <c r="AI242">
        <f t="shared" si="87"/>
        <v>1998</v>
      </c>
      <c r="AJ242">
        <f t="shared" si="87"/>
        <v>1997</v>
      </c>
      <c r="AK242">
        <f t="shared" si="87"/>
        <v>1996</v>
      </c>
      <c r="AL242">
        <f t="shared" si="87"/>
        <v>1995</v>
      </c>
      <c r="AM242">
        <f t="shared" si="87"/>
        <v>1994</v>
      </c>
      <c r="AN242">
        <f t="shared" si="87"/>
        <v>0</v>
      </c>
      <c r="AO242">
        <f t="shared" si="87"/>
        <v>1992</v>
      </c>
      <c r="AP242">
        <f t="shared" si="87"/>
        <v>1991</v>
      </c>
      <c r="AQ242">
        <f t="shared" si="87"/>
        <v>1990</v>
      </c>
      <c r="AR242">
        <f t="shared" si="87"/>
        <v>1990</v>
      </c>
      <c r="AS242">
        <f t="shared" si="87"/>
        <v>1990</v>
      </c>
      <c r="AT242">
        <f t="shared" si="87"/>
        <v>1989</v>
      </c>
      <c r="AU242">
        <f t="shared" si="87"/>
        <v>1989</v>
      </c>
      <c r="AV242">
        <f t="shared" si="87"/>
        <v>1988</v>
      </c>
      <c r="AW242">
        <f t="shared" si="87"/>
        <v>1987</v>
      </c>
      <c r="AX242">
        <f t="shared" si="87"/>
        <v>1987</v>
      </c>
      <c r="AY242">
        <f t="shared" si="87"/>
        <v>1986</v>
      </c>
      <c r="AZ242">
        <f t="shared" si="87"/>
        <v>1986</v>
      </c>
      <c r="BA242">
        <f t="shared" si="87"/>
        <v>1986</v>
      </c>
      <c r="BB242">
        <f t="shared" si="87"/>
        <v>1985</v>
      </c>
      <c r="BC242">
        <f t="shared" si="87"/>
        <v>1985</v>
      </c>
      <c r="BD242">
        <f t="shared" si="87"/>
        <v>1985</v>
      </c>
      <c r="BE242">
        <f t="shared" si="87"/>
        <v>1984</v>
      </c>
      <c r="BF242">
        <f t="shared" si="87"/>
        <v>1984</v>
      </c>
      <c r="BG242">
        <f t="shared" ref="BG242:BM242" si="88">+BG$1</f>
        <v>1984</v>
      </c>
      <c r="BH242">
        <f t="shared" si="88"/>
        <v>1983</v>
      </c>
      <c r="BI242">
        <f t="shared" si="88"/>
        <v>1983</v>
      </c>
      <c r="BJ242">
        <f t="shared" si="88"/>
        <v>1983</v>
      </c>
      <c r="BK242">
        <f t="shared" si="88"/>
        <v>1982</v>
      </c>
      <c r="BL242">
        <f t="shared" si="88"/>
        <v>1981</v>
      </c>
      <c r="BM242">
        <f t="shared" si="88"/>
        <v>1980</v>
      </c>
      <c r="BN242" s="16"/>
    </row>
    <row r="243" spans="1:66">
      <c r="A243" s="319"/>
      <c r="B243" s="230" t="s">
        <v>19</v>
      </c>
      <c r="C243" s="231"/>
      <c r="D243" s="93" t="str">
        <f>+入力シート①!M$2</f>
        <v>-</v>
      </c>
      <c r="E243" s="20"/>
      <c r="F243" s="34"/>
      <c r="G243" s="34"/>
      <c r="H243" s="34"/>
      <c r="I243" s="34"/>
      <c r="J243" s="34"/>
      <c r="K243" s="35"/>
      <c r="M243" s="16"/>
      <c r="N243" s="93">
        <v>0</v>
      </c>
      <c r="O243" s="93">
        <v>43405</v>
      </c>
      <c r="P243" s="93">
        <v>43045</v>
      </c>
      <c r="Q243" s="93">
        <v>42678</v>
      </c>
      <c r="R243" s="93">
        <v>42313</v>
      </c>
      <c r="S243" s="166">
        <v>41960</v>
      </c>
      <c r="T243" s="166">
        <v>41584</v>
      </c>
      <c r="U243" s="166">
        <v>41222</v>
      </c>
      <c r="V243" s="17">
        <v>11</v>
      </c>
      <c r="W243" s="17">
        <v>11</v>
      </c>
      <c r="X243" s="17">
        <f>+X$3</f>
        <v>11</v>
      </c>
      <c r="Y243" s="17">
        <f>+Y$3</f>
        <v>11</v>
      </c>
      <c r="Z243" s="17">
        <f>+Z$3</f>
        <v>11</v>
      </c>
      <c r="AA243" s="17">
        <f t="shared" ref="AA243:BM243" si="89">+AA$3</f>
        <v>11</v>
      </c>
      <c r="AB243" s="90">
        <f t="shared" si="89"/>
        <v>11</v>
      </c>
      <c r="AC243" s="90">
        <f t="shared" si="89"/>
        <v>11</v>
      </c>
      <c r="AD243">
        <f t="shared" si="89"/>
        <v>11</v>
      </c>
      <c r="AE243">
        <f t="shared" si="89"/>
        <v>11</v>
      </c>
      <c r="AF243">
        <f t="shared" si="89"/>
        <v>11</v>
      </c>
      <c r="AG243">
        <f t="shared" si="89"/>
        <v>11</v>
      </c>
      <c r="AH243">
        <f t="shared" si="89"/>
        <v>11</v>
      </c>
      <c r="AI243">
        <f t="shared" si="89"/>
        <v>11</v>
      </c>
      <c r="AJ243">
        <f t="shared" si="89"/>
        <v>11</v>
      </c>
      <c r="AK243">
        <f t="shared" si="89"/>
        <v>11</v>
      </c>
      <c r="AL243">
        <f t="shared" si="89"/>
        <v>11</v>
      </c>
      <c r="AM243">
        <f t="shared" si="89"/>
        <v>11</v>
      </c>
      <c r="AN243">
        <f t="shared" si="89"/>
        <v>11</v>
      </c>
      <c r="AO243">
        <f t="shared" si="89"/>
        <v>11</v>
      </c>
      <c r="AP243">
        <f t="shared" si="89"/>
        <v>11</v>
      </c>
      <c r="AQ243">
        <f t="shared" si="89"/>
        <v>11</v>
      </c>
      <c r="AR243">
        <f t="shared" si="89"/>
        <v>11</v>
      </c>
      <c r="AS243">
        <f t="shared" si="89"/>
        <v>11</v>
      </c>
      <c r="AT243">
        <f t="shared" si="89"/>
        <v>11</v>
      </c>
      <c r="AU243">
        <f t="shared" si="89"/>
        <v>11</v>
      </c>
      <c r="AV243">
        <f t="shared" si="89"/>
        <v>11</v>
      </c>
      <c r="AW243">
        <f t="shared" si="89"/>
        <v>11</v>
      </c>
      <c r="AX243">
        <f t="shared" si="89"/>
        <v>11</v>
      </c>
      <c r="AY243">
        <f t="shared" si="89"/>
        <v>11</v>
      </c>
      <c r="AZ243">
        <f t="shared" si="89"/>
        <v>11</v>
      </c>
      <c r="BA243">
        <f t="shared" si="89"/>
        <v>11</v>
      </c>
      <c r="BB243">
        <f t="shared" si="89"/>
        <v>11</v>
      </c>
      <c r="BC243">
        <f t="shared" si="89"/>
        <v>11</v>
      </c>
      <c r="BD243">
        <f t="shared" si="89"/>
        <v>11</v>
      </c>
      <c r="BE243">
        <f t="shared" si="89"/>
        <v>11</v>
      </c>
      <c r="BF243">
        <f t="shared" si="89"/>
        <v>11</v>
      </c>
      <c r="BG243">
        <f t="shared" si="89"/>
        <v>11</v>
      </c>
      <c r="BH243">
        <f t="shared" si="89"/>
        <v>11</v>
      </c>
      <c r="BI243">
        <f t="shared" si="89"/>
        <v>11</v>
      </c>
      <c r="BJ243">
        <f t="shared" si="89"/>
        <v>11</v>
      </c>
      <c r="BK243">
        <f t="shared" si="89"/>
        <v>11</v>
      </c>
      <c r="BL243">
        <f t="shared" si="89"/>
        <v>11</v>
      </c>
      <c r="BM243">
        <f t="shared" si="89"/>
        <v>11</v>
      </c>
      <c r="BN243" s="16"/>
    </row>
    <row r="244" spans="1:66">
      <c r="A244" s="319"/>
      <c r="B244" s="230" t="s">
        <v>20</v>
      </c>
      <c r="C244" s="231"/>
      <c r="D244" s="94" t="str">
        <f>+入力シート①!M$2</f>
        <v>-</v>
      </c>
      <c r="E244" s="20"/>
      <c r="F244" s="34"/>
      <c r="G244" s="34"/>
      <c r="H244" s="34"/>
      <c r="I244" s="34"/>
      <c r="J244" s="34"/>
      <c r="K244" s="35"/>
      <c r="M244" s="16"/>
      <c r="N244" s="201">
        <v>0</v>
      </c>
      <c r="O244" s="94">
        <v>43405</v>
      </c>
      <c r="P244" s="94">
        <v>43045</v>
      </c>
      <c r="Q244" s="94">
        <v>42678</v>
      </c>
      <c r="R244" s="94">
        <v>42313</v>
      </c>
      <c r="S244" s="163">
        <v>41960</v>
      </c>
      <c r="T244" s="163">
        <v>41584</v>
      </c>
      <c r="U244" s="163">
        <v>41222</v>
      </c>
      <c r="V244" s="17">
        <v>5</v>
      </c>
      <c r="W244" s="17">
        <v>5</v>
      </c>
      <c r="X244" s="163">
        <v>40122</v>
      </c>
      <c r="Y244" s="17">
        <v>8</v>
      </c>
      <c r="Z244" s="17">
        <v>9</v>
      </c>
      <c r="AA244" s="17">
        <v>8</v>
      </c>
      <c r="AB244" s="90">
        <v>24</v>
      </c>
      <c r="AC244" s="90">
        <v>5</v>
      </c>
      <c r="AD244">
        <v>18</v>
      </c>
      <c r="AE244">
        <v>8</v>
      </c>
      <c r="AL244">
        <v>17</v>
      </c>
      <c r="AO244">
        <v>5</v>
      </c>
      <c r="AR244">
        <v>13</v>
      </c>
      <c r="AU244">
        <v>22</v>
      </c>
      <c r="AV244">
        <v>28</v>
      </c>
      <c r="AZ244">
        <v>18</v>
      </c>
      <c r="BC244">
        <v>8</v>
      </c>
      <c r="BE244">
        <v>12</v>
      </c>
      <c r="BJ244">
        <v>4</v>
      </c>
      <c r="BN244" s="16"/>
    </row>
    <row r="245" spans="1:66">
      <c r="A245" s="319"/>
      <c r="B245" s="230" t="s">
        <v>57</v>
      </c>
      <c r="C245" s="231"/>
      <c r="D245">
        <f>+入力シート①!M$3</f>
        <v>39</v>
      </c>
      <c r="E245" s="20"/>
      <c r="F245" s="34"/>
      <c r="G245" s="34"/>
      <c r="H245" s="34"/>
      <c r="I245" s="34"/>
      <c r="J245" s="34"/>
      <c r="K245" s="35"/>
      <c r="M245" s="16"/>
      <c r="N245" s="177">
        <v>39</v>
      </c>
      <c r="O245">
        <v>39</v>
      </c>
      <c r="P245">
        <v>39</v>
      </c>
      <c r="Q245">
        <v>39</v>
      </c>
      <c r="R245">
        <v>39</v>
      </c>
      <c r="S245" s="17">
        <v>39</v>
      </c>
      <c r="T245" s="17">
        <v>39</v>
      </c>
      <c r="U245" s="17">
        <v>39</v>
      </c>
      <c r="V245" s="17">
        <v>39</v>
      </c>
      <c r="W245" s="17">
        <v>39</v>
      </c>
      <c r="X245" s="17">
        <f>+$A$242</f>
        <v>39</v>
      </c>
      <c r="Y245" s="17">
        <f>+$A$242</f>
        <v>39</v>
      </c>
      <c r="Z245" s="17">
        <f>+$A$242</f>
        <v>39</v>
      </c>
      <c r="AA245" s="17">
        <f t="shared" ref="AA245:BM245" si="90">+$A$242</f>
        <v>39</v>
      </c>
      <c r="AB245" s="90">
        <f t="shared" si="90"/>
        <v>39</v>
      </c>
      <c r="AC245" s="90">
        <f t="shared" si="90"/>
        <v>39</v>
      </c>
      <c r="AD245">
        <f t="shared" si="90"/>
        <v>39</v>
      </c>
      <c r="AE245">
        <f t="shared" si="90"/>
        <v>39</v>
      </c>
      <c r="AF245">
        <f t="shared" si="90"/>
        <v>39</v>
      </c>
      <c r="AG245">
        <f t="shared" si="90"/>
        <v>39</v>
      </c>
      <c r="AH245">
        <f t="shared" si="90"/>
        <v>39</v>
      </c>
      <c r="AI245">
        <f t="shared" si="90"/>
        <v>39</v>
      </c>
      <c r="AJ245">
        <f t="shared" si="90"/>
        <v>39</v>
      </c>
      <c r="AK245">
        <f t="shared" si="90"/>
        <v>39</v>
      </c>
      <c r="AL245">
        <f t="shared" si="90"/>
        <v>39</v>
      </c>
      <c r="AM245">
        <f t="shared" si="90"/>
        <v>39</v>
      </c>
      <c r="AN245">
        <f t="shared" si="90"/>
        <v>39</v>
      </c>
      <c r="AO245">
        <f t="shared" si="90"/>
        <v>39</v>
      </c>
      <c r="AP245">
        <f t="shared" si="90"/>
        <v>39</v>
      </c>
      <c r="AQ245">
        <f t="shared" si="90"/>
        <v>39</v>
      </c>
      <c r="AR245">
        <f t="shared" si="90"/>
        <v>39</v>
      </c>
      <c r="AS245">
        <f t="shared" si="90"/>
        <v>39</v>
      </c>
      <c r="AT245">
        <f t="shared" si="90"/>
        <v>39</v>
      </c>
      <c r="AU245">
        <f t="shared" si="90"/>
        <v>39</v>
      </c>
      <c r="AV245">
        <f t="shared" si="90"/>
        <v>39</v>
      </c>
      <c r="AW245">
        <f t="shared" si="90"/>
        <v>39</v>
      </c>
      <c r="AX245">
        <f t="shared" si="90"/>
        <v>39</v>
      </c>
      <c r="AY245">
        <f t="shared" si="90"/>
        <v>39</v>
      </c>
      <c r="AZ245">
        <f t="shared" si="90"/>
        <v>39</v>
      </c>
      <c r="BA245">
        <f t="shared" si="90"/>
        <v>39</v>
      </c>
      <c r="BB245">
        <f t="shared" si="90"/>
        <v>39</v>
      </c>
      <c r="BC245">
        <f t="shared" si="90"/>
        <v>39</v>
      </c>
      <c r="BD245">
        <f t="shared" si="90"/>
        <v>39</v>
      </c>
      <c r="BE245">
        <f t="shared" si="90"/>
        <v>39</v>
      </c>
      <c r="BF245">
        <f t="shared" si="90"/>
        <v>39</v>
      </c>
      <c r="BG245">
        <f t="shared" si="90"/>
        <v>39</v>
      </c>
      <c r="BH245">
        <f t="shared" si="90"/>
        <v>39</v>
      </c>
      <c r="BI245">
        <f t="shared" si="90"/>
        <v>39</v>
      </c>
      <c r="BJ245">
        <f t="shared" si="90"/>
        <v>39</v>
      </c>
      <c r="BK245">
        <f t="shared" si="90"/>
        <v>39</v>
      </c>
      <c r="BL245">
        <f t="shared" si="90"/>
        <v>39</v>
      </c>
      <c r="BM245">
        <f t="shared" si="90"/>
        <v>39</v>
      </c>
      <c r="BN245" s="16"/>
    </row>
    <row r="246" spans="1:66" ht="16.5" thickBot="1">
      <c r="A246" s="319"/>
      <c r="B246" s="230" t="s">
        <v>21</v>
      </c>
      <c r="C246" s="231"/>
      <c r="D246" s="99">
        <f>+入力シート①!M$4</f>
        <v>0</v>
      </c>
      <c r="E246" s="21"/>
      <c r="F246" s="36"/>
      <c r="G246" s="36"/>
      <c r="H246" s="36"/>
      <c r="I246" s="36"/>
      <c r="J246" s="36"/>
      <c r="K246" s="37"/>
      <c r="M246" s="16"/>
      <c r="N246" s="202">
        <v>0</v>
      </c>
      <c r="O246" s="99">
        <v>0.49583333333333335</v>
      </c>
      <c r="P246" s="99">
        <v>0.4236111111111111</v>
      </c>
      <c r="Q246" s="99">
        <v>0.44097222222222227</v>
      </c>
      <c r="R246" s="99">
        <v>0.40277777777777773</v>
      </c>
      <c r="S246" s="164">
        <v>0.37847222222222227</v>
      </c>
      <c r="T246" s="164">
        <v>0.3888888888888889</v>
      </c>
      <c r="U246" s="164">
        <v>0</v>
      </c>
      <c r="V246" s="157">
        <v>0.38541666666666669</v>
      </c>
      <c r="W246" s="157">
        <v>0.39097222222222222</v>
      </c>
      <c r="X246" s="164">
        <v>0.3923611111111111</v>
      </c>
      <c r="Y246" s="157">
        <v>0.36111111111111099</v>
      </c>
      <c r="Z246" s="157">
        <v>0.40277777777777773</v>
      </c>
      <c r="AA246" s="157"/>
      <c r="BN246" s="16"/>
    </row>
    <row r="247" spans="1:66">
      <c r="A247" s="319"/>
      <c r="B247" s="227" t="s">
        <v>22</v>
      </c>
      <c r="C247" s="7">
        <v>0</v>
      </c>
      <c r="D247" t="str">
        <f>+入力シート①!M$5</f>
        <v>-</v>
      </c>
      <c r="E247">
        <f t="shared" ref="E247:E259" si="91">+COUNT($M247:$BN247)</f>
        <v>25</v>
      </c>
      <c r="F247" s="5">
        <f t="shared" ref="F247:F259" si="92">+AVERAGE($M247:$BN247)</f>
        <v>23.602712</v>
      </c>
      <c r="G247" s="5">
        <f t="shared" ref="G247:G259" si="93">+STDEV($M247:$BN247)</f>
        <v>1.2254970584488021</v>
      </c>
      <c r="H247" s="5">
        <f t="shared" ref="H247:H259" si="94">+MAX($M247:$BN247)</f>
        <v>25.2</v>
      </c>
      <c r="I247" s="5">
        <f t="shared" ref="I247:I259" si="95">+MIN($M247:$BN247)</f>
        <v>19.8</v>
      </c>
      <c r="J247" s="5" t="e">
        <f>+D247-F247</f>
        <v>#VALUE!</v>
      </c>
      <c r="K247" s="5" t="e">
        <f>+J247/G247</f>
        <v>#VALUE!</v>
      </c>
      <c r="M247" s="16"/>
      <c r="N247" s="177" t="s">
        <v>109</v>
      </c>
      <c r="O247">
        <v>24.75</v>
      </c>
      <c r="P247">
        <v>24.7</v>
      </c>
      <c r="Q247">
        <v>23.55</v>
      </c>
      <c r="R247">
        <v>25.2</v>
      </c>
      <c r="S247" s="17">
        <v>22.79</v>
      </c>
      <c r="T247" s="17">
        <v>24.96</v>
      </c>
      <c r="V247" s="17">
        <v>24.8</v>
      </c>
      <c r="W247" s="17">
        <v>25.117799999999999</v>
      </c>
      <c r="X247" s="17">
        <v>23.9</v>
      </c>
      <c r="Y247" s="17">
        <v>23.8</v>
      </c>
      <c r="Z247" s="17">
        <v>24.8</v>
      </c>
      <c r="AA247" s="17">
        <v>23.1</v>
      </c>
      <c r="AB247" s="90">
        <v>23.8</v>
      </c>
      <c r="AC247" s="90">
        <v>23.8</v>
      </c>
      <c r="AD247">
        <v>23</v>
      </c>
      <c r="AE247">
        <v>23.3</v>
      </c>
      <c r="AL247">
        <v>23.4</v>
      </c>
      <c r="AO247">
        <v>22</v>
      </c>
      <c r="AR247">
        <v>23.9</v>
      </c>
      <c r="AU247">
        <v>22.7</v>
      </c>
      <c r="AV247">
        <v>19.8</v>
      </c>
      <c r="AZ247">
        <v>21.8</v>
      </c>
      <c r="BC247">
        <v>24.5</v>
      </c>
      <c r="BE247">
        <v>23</v>
      </c>
      <c r="BJ247">
        <v>23.6</v>
      </c>
      <c r="BN247" s="16"/>
    </row>
    <row r="248" spans="1:66">
      <c r="A248" s="319"/>
      <c r="B248" s="227"/>
      <c r="C248" s="7">
        <v>10</v>
      </c>
      <c r="D248" t="str">
        <f>+入力シート①!M$6</f>
        <v>-</v>
      </c>
      <c r="E248">
        <f t="shared" si="91"/>
        <v>22</v>
      </c>
      <c r="F248" s="5">
        <f t="shared" si="92"/>
        <v>22.939127272727273</v>
      </c>
      <c r="G248" s="5">
        <f t="shared" si="93"/>
        <v>2.6819613500254467</v>
      </c>
      <c r="H248" s="5">
        <f t="shared" si="94"/>
        <v>25.108599999999999</v>
      </c>
      <c r="I248" s="5">
        <f t="shared" si="95"/>
        <v>13.14</v>
      </c>
      <c r="J248" s="5" t="e">
        <f t="shared" ref="J248:J259" si="96">+D248-F248</f>
        <v>#VALUE!</v>
      </c>
      <c r="K248" s="5" t="e">
        <f t="shared" ref="K248:K259" si="97">+J248/G248</f>
        <v>#VALUE!</v>
      </c>
      <c r="M248" s="16"/>
      <c r="N248" s="177" t="s">
        <v>109</v>
      </c>
      <c r="O248">
        <v>24.75</v>
      </c>
      <c r="P248">
        <v>24.72</v>
      </c>
      <c r="Q248">
        <v>23.54</v>
      </c>
      <c r="S248" s="17">
        <v>22.77</v>
      </c>
      <c r="T248" s="17">
        <v>24.97</v>
      </c>
      <c r="V248" s="17">
        <v>24.78</v>
      </c>
      <c r="W248" s="17">
        <v>25.108599999999999</v>
      </c>
      <c r="X248" s="17">
        <v>23.925599999999999</v>
      </c>
      <c r="Y248" s="17">
        <v>23.853300000000001</v>
      </c>
      <c r="Z248" s="17">
        <v>24.853300000000001</v>
      </c>
      <c r="AA248" s="17">
        <v>13.14</v>
      </c>
      <c r="AB248" s="90">
        <v>23.86</v>
      </c>
      <c r="AC248" s="90">
        <v>24.8</v>
      </c>
      <c r="AE248">
        <v>23.29</v>
      </c>
      <c r="AO248">
        <v>21.32</v>
      </c>
      <c r="AR248">
        <v>21.9</v>
      </c>
      <c r="AU248">
        <v>21.62</v>
      </c>
      <c r="AV248">
        <v>18.93</v>
      </c>
      <c r="AZ248">
        <v>21.42</v>
      </c>
      <c r="BC248">
        <v>24.16</v>
      </c>
      <c r="BE248">
        <v>23.18</v>
      </c>
      <c r="BJ248">
        <v>23.77</v>
      </c>
      <c r="BN248" s="16"/>
    </row>
    <row r="249" spans="1:66">
      <c r="A249" s="319"/>
      <c r="B249" s="227"/>
      <c r="C249" s="7">
        <v>20</v>
      </c>
      <c r="D249" t="str">
        <f>+入力シート①!M$7</f>
        <v>-</v>
      </c>
      <c r="E249">
        <f t="shared" si="91"/>
        <v>22</v>
      </c>
      <c r="F249" s="5">
        <f t="shared" si="92"/>
        <v>23.351840909090914</v>
      </c>
      <c r="G249" s="5">
        <f t="shared" si="93"/>
        <v>1.5770271099095321</v>
      </c>
      <c r="H249" s="5">
        <f t="shared" si="94"/>
        <v>25.113099999999999</v>
      </c>
      <c r="I249" s="5">
        <f t="shared" si="95"/>
        <v>18.79</v>
      </c>
      <c r="J249" s="5" t="e">
        <f t="shared" si="96"/>
        <v>#VALUE!</v>
      </c>
      <c r="K249" s="5" t="e">
        <f t="shared" si="97"/>
        <v>#VALUE!</v>
      </c>
      <c r="M249" s="16"/>
      <c r="N249" s="177" t="s">
        <v>109</v>
      </c>
      <c r="O249">
        <v>24.73</v>
      </c>
      <c r="P249">
        <v>24.68</v>
      </c>
      <c r="Q249">
        <v>23.23</v>
      </c>
      <c r="S249" s="17">
        <v>22.76</v>
      </c>
      <c r="T249" s="17">
        <v>24.97</v>
      </c>
      <c r="V249" s="17">
        <v>24.77</v>
      </c>
      <c r="W249" s="17">
        <v>25.113099999999999</v>
      </c>
      <c r="X249" s="17">
        <v>23.9282</v>
      </c>
      <c r="Y249" s="17">
        <v>23.854600000000001</v>
      </c>
      <c r="Z249" s="17">
        <v>24.854600000000001</v>
      </c>
      <c r="AA249" s="17">
        <v>23.13</v>
      </c>
      <c r="AB249" s="90">
        <v>23.86</v>
      </c>
      <c r="AC249" s="90">
        <v>24.79</v>
      </c>
      <c r="AE249">
        <v>23.29</v>
      </c>
      <c r="AO249">
        <v>21.13</v>
      </c>
      <c r="AR249">
        <v>21.9</v>
      </c>
      <c r="AU249">
        <v>21.63</v>
      </c>
      <c r="AV249">
        <v>18.79</v>
      </c>
      <c r="AZ249">
        <v>21.4</v>
      </c>
      <c r="BC249">
        <v>23.99</v>
      </c>
      <c r="BE249">
        <v>23.17</v>
      </c>
      <c r="BJ249">
        <v>23.77</v>
      </c>
      <c r="BN249" s="16"/>
    </row>
    <row r="250" spans="1:66">
      <c r="A250" s="319"/>
      <c r="B250" s="227"/>
      <c r="C250" s="7">
        <v>30</v>
      </c>
      <c r="D250" t="str">
        <f>+入力シート①!M$8</f>
        <v>-</v>
      </c>
      <c r="E250">
        <f t="shared" si="91"/>
        <v>22</v>
      </c>
      <c r="F250" s="5">
        <f t="shared" si="92"/>
        <v>23.322340909090908</v>
      </c>
      <c r="G250" s="5">
        <f t="shared" si="93"/>
        <v>1.6182272580583184</v>
      </c>
      <c r="H250" s="5">
        <f t="shared" si="94"/>
        <v>25.1126</v>
      </c>
      <c r="I250" s="5">
        <f t="shared" si="95"/>
        <v>18.670000000000002</v>
      </c>
      <c r="J250" s="5" t="e">
        <f t="shared" si="96"/>
        <v>#VALUE!</v>
      </c>
      <c r="K250" s="5" t="e">
        <f t="shared" si="97"/>
        <v>#VALUE!</v>
      </c>
      <c r="M250" s="16"/>
      <c r="N250" s="177" t="s">
        <v>109</v>
      </c>
      <c r="O250">
        <v>24.76</v>
      </c>
      <c r="P250">
        <v>24.7</v>
      </c>
      <c r="Q250">
        <v>23.22</v>
      </c>
      <c r="S250" s="17">
        <v>22.76</v>
      </c>
      <c r="T250" s="17">
        <v>24.96</v>
      </c>
      <c r="V250" s="17">
        <v>24.77</v>
      </c>
      <c r="W250" s="17">
        <v>25.1126</v>
      </c>
      <c r="X250" s="17">
        <v>23.929500000000001</v>
      </c>
      <c r="Y250" s="17">
        <v>23.849699999999999</v>
      </c>
      <c r="Z250" s="17">
        <v>24.849699999999999</v>
      </c>
      <c r="AA250" s="17">
        <v>23.12</v>
      </c>
      <c r="AB250" s="90">
        <v>23.86</v>
      </c>
      <c r="AC250" s="90">
        <v>24.78</v>
      </c>
      <c r="AE250">
        <v>23.29</v>
      </c>
      <c r="AO250">
        <v>20.9</v>
      </c>
      <c r="AR250">
        <v>21.9</v>
      </c>
      <c r="AU250">
        <v>21.59</v>
      </c>
      <c r="AV250">
        <v>18.670000000000002</v>
      </c>
      <c r="AZ250">
        <v>21.28</v>
      </c>
      <c r="BC250">
        <v>23.9</v>
      </c>
      <c r="BE250">
        <v>23.12</v>
      </c>
      <c r="BJ250">
        <v>23.77</v>
      </c>
      <c r="BN250" s="16"/>
    </row>
    <row r="251" spans="1:66">
      <c r="A251" s="319"/>
      <c r="B251" s="227"/>
      <c r="C251" s="7">
        <v>50</v>
      </c>
      <c r="D251" t="str">
        <f>+入力シート①!M$9</f>
        <v>-</v>
      </c>
      <c r="E251">
        <f t="shared" si="91"/>
        <v>22</v>
      </c>
      <c r="F251" s="5">
        <f t="shared" si="92"/>
        <v>23.203263636363637</v>
      </c>
      <c r="G251" s="5">
        <f t="shared" si="93"/>
        <v>1.7554548772992618</v>
      </c>
      <c r="H251" s="5">
        <f t="shared" si="94"/>
        <v>25.1266</v>
      </c>
      <c r="I251" s="5">
        <f t="shared" si="95"/>
        <v>18.190000000000001</v>
      </c>
      <c r="J251" s="5" t="e">
        <f t="shared" si="96"/>
        <v>#VALUE!</v>
      </c>
      <c r="K251" s="5" t="e">
        <f t="shared" si="97"/>
        <v>#VALUE!</v>
      </c>
      <c r="M251" s="16"/>
      <c r="N251" s="177" t="s">
        <v>109</v>
      </c>
      <c r="O251">
        <v>24.76</v>
      </c>
      <c r="P251">
        <v>24.65</v>
      </c>
      <c r="Q251">
        <v>23.11</v>
      </c>
      <c r="S251" s="17">
        <v>22.76</v>
      </c>
      <c r="T251" s="17">
        <v>24.97</v>
      </c>
      <c r="V251" s="17">
        <v>24.74</v>
      </c>
      <c r="W251" s="17">
        <v>25.1266</v>
      </c>
      <c r="X251" s="17">
        <v>23.934799999999999</v>
      </c>
      <c r="Y251" s="17">
        <v>23.8552</v>
      </c>
      <c r="Z251" s="17">
        <v>24.8552</v>
      </c>
      <c r="AA251" s="17">
        <v>23.16</v>
      </c>
      <c r="AB251" s="90">
        <v>23.78</v>
      </c>
      <c r="AC251" s="90">
        <v>24.76</v>
      </c>
      <c r="AE251">
        <v>23.3</v>
      </c>
      <c r="AO251">
        <v>20.09</v>
      </c>
      <c r="AR251">
        <v>21.87</v>
      </c>
      <c r="AU251">
        <v>21.56</v>
      </c>
      <c r="AV251">
        <v>18.190000000000001</v>
      </c>
      <c r="AZ251">
        <v>21.18</v>
      </c>
      <c r="BC251">
        <v>23.56</v>
      </c>
      <c r="BE251">
        <v>22.49</v>
      </c>
      <c r="BJ251">
        <v>23.77</v>
      </c>
      <c r="BN251" s="16"/>
    </row>
    <row r="252" spans="1:66">
      <c r="A252" s="319"/>
      <c r="B252" s="227"/>
      <c r="C252" s="7">
        <v>75</v>
      </c>
      <c r="D252" t="str">
        <f>+入力シート①!M$10</f>
        <v>-</v>
      </c>
      <c r="E252">
        <f t="shared" si="91"/>
        <v>22</v>
      </c>
      <c r="F252" s="5">
        <f t="shared" si="92"/>
        <v>22.91177272727273</v>
      </c>
      <c r="G252" s="5">
        <f t="shared" si="93"/>
        <v>1.9502308144670906</v>
      </c>
      <c r="H252" s="5">
        <f t="shared" si="94"/>
        <v>25.1297</v>
      </c>
      <c r="I252" s="5">
        <f t="shared" si="95"/>
        <v>17.88</v>
      </c>
      <c r="J252" s="5" t="e">
        <f t="shared" si="96"/>
        <v>#VALUE!</v>
      </c>
      <c r="K252" s="5" t="e">
        <f t="shared" si="97"/>
        <v>#VALUE!</v>
      </c>
      <c r="M252" s="16"/>
      <c r="N252" s="177" t="s">
        <v>109</v>
      </c>
      <c r="O252">
        <v>24.76</v>
      </c>
      <c r="P252">
        <v>24.15</v>
      </c>
      <c r="Q252">
        <v>23.05</v>
      </c>
      <c r="S252" s="17">
        <v>22.79</v>
      </c>
      <c r="T252" s="17">
        <v>24.93</v>
      </c>
      <c r="V252" s="17">
        <v>24.42</v>
      </c>
      <c r="W252" s="17">
        <v>25.1297</v>
      </c>
      <c r="X252" s="17">
        <v>23.9375</v>
      </c>
      <c r="Y252" s="17">
        <v>23.840900000000001</v>
      </c>
      <c r="Z252" s="17">
        <v>24.840900000000001</v>
      </c>
      <c r="AA252" s="17">
        <v>22.49</v>
      </c>
      <c r="AB252" s="90">
        <v>23.68</v>
      </c>
      <c r="AC252" s="90">
        <v>24.68</v>
      </c>
      <c r="AE252">
        <v>23.3</v>
      </c>
      <c r="AO252">
        <v>18.68</v>
      </c>
      <c r="AR252">
        <v>21.43</v>
      </c>
      <c r="AU252">
        <v>21.25</v>
      </c>
      <c r="AV252">
        <v>17.88</v>
      </c>
      <c r="AZ252">
        <v>21.15</v>
      </c>
      <c r="BC252">
        <v>22.8</v>
      </c>
      <c r="BE252">
        <v>21.39</v>
      </c>
      <c r="BJ252">
        <v>23.48</v>
      </c>
      <c r="BN252" s="16"/>
    </row>
    <row r="253" spans="1:66">
      <c r="A253" s="319"/>
      <c r="B253" s="227"/>
      <c r="C253" s="7">
        <v>100</v>
      </c>
      <c r="D253" t="str">
        <f>+入力シート①!M$11</f>
        <v>-</v>
      </c>
      <c r="E253">
        <f t="shared" si="91"/>
        <v>23</v>
      </c>
      <c r="F253" s="5">
        <f t="shared" si="92"/>
        <v>22.30568695652174</v>
      </c>
      <c r="G253" s="5">
        <f t="shared" si="93"/>
        <v>2.3585785184194159</v>
      </c>
      <c r="H253" s="5">
        <f t="shared" si="94"/>
        <v>25.136199999999999</v>
      </c>
      <c r="I253" s="5">
        <f t="shared" si="95"/>
        <v>17.16</v>
      </c>
      <c r="J253" s="5" t="e">
        <f t="shared" si="96"/>
        <v>#VALUE!</v>
      </c>
      <c r="K253" s="5" t="e">
        <f t="shared" si="97"/>
        <v>#VALUE!</v>
      </c>
      <c r="M253" s="16"/>
      <c r="N253" s="177" t="s">
        <v>109</v>
      </c>
      <c r="O253">
        <v>24.74</v>
      </c>
      <c r="P253">
        <v>23.82</v>
      </c>
      <c r="Q253">
        <v>21.51</v>
      </c>
      <c r="R253">
        <v>25.1</v>
      </c>
      <c r="S253" s="17">
        <v>22.32</v>
      </c>
      <c r="T253" s="17">
        <v>24.71</v>
      </c>
      <c r="V253" s="17">
        <v>23.49</v>
      </c>
      <c r="W253" s="17">
        <v>25.136199999999999</v>
      </c>
      <c r="X253" s="17">
        <v>23.559200000000001</v>
      </c>
      <c r="Y253" s="17">
        <v>23.867699999999999</v>
      </c>
      <c r="Z253" s="17">
        <v>24.867699999999999</v>
      </c>
      <c r="AA253" s="17">
        <v>18.59</v>
      </c>
      <c r="AB253" s="90">
        <v>23.74</v>
      </c>
      <c r="AC253" s="90">
        <v>23.81</v>
      </c>
      <c r="AE253">
        <v>23.3</v>
      </c>
      <c r="AO253">
        <v>17.16</v>
      </c>
      <c r="AR253">
        <v>20.43</v>
      </c>
      <c r="AU253">
        <v>20.97</v>
      </c>
      <c r="AV253">
        <v>17.7</v>
      </c>
      <c r="AZ253">
        <v>20.58</v>
      </c>
      <c r="BC253">
        <v>22.08</v>
      </c>
      <c r="BE253">
        <v>21.03</v>
      </c>
      <c r="BJ253">
        <v>20.52</v>
      </c>
      <c r="BN253" s="16"/>
    </row>
    <row r="254" spans="1:66">
      <c r="A254" s="319"/>
      <c r="B254" s="227"/>
      <c r="C254" s="7">
        <v>150</v>
      </c>
      <c r="D254" t="str">
        <f>+入力シート①!M$12</f>
        <v>-</v>
      </c>
      <c r="E254">
        <f t="shared" si="91"/>
        <v>22</v>
      </c>
      <c r="F254" s="5">
        <f t="shared" si="92"/>
        <v>19.63789090909091</v>
      </c>
      <c r="G254" s="5">
        <f t="shared" si="93"/>
        <v>2.5012947062536162</v>
      </c>
      <c r="H254" s="5">
        <f t="shared" si="94"/>
        <v>22.735299999999999</v>
      </c>
      <c r="I254" s="5">
        <f t="shared" si="95"/>
        <v>15.48</v>
      </c>
      <c r="J254" s="5" t="e">
        <f t="shared" si="96"/>
        <v>#VALUE!</v>
      </c>
      <c r="K254" s="5" t="e">
        <f t="shared" si="97"/>
        <v>#VALUE!</v>
      </c>
      <c r="M254" s="16"/>
      <c r="N254" s="177" t="s">
        <v>109</v>
      </c>
      <c r="O254">
        <v>22.03</v>
      </c>
      <c r="P254">
        <v>22.12</v>
      </c>
      <c r="Q254">
        <v>17.21</v>
      </c>
      <c r="S254" s="17">
        <v>20.100000000000001</v>
      </c>
      <c r="T254" s="17">
        <v>19.47</v>
      </c>
      <c r="V254" s="17">
        <v>20.079999999999998</v>
      </c>
      <c r="W254" s="17">
        <v>22.735299999999999</v>
      </c>
      <c r="X254" s="17">
        <v>21.563099999999999</v>
      </c>
      <c r="Y254" s="17">
        <v>20.8126</v>
      </c>
      <c r="Z254" s="17">
        <v>21.8126</v>
      </c>
      <c r="AA254" s="17">
        <v>15.86</v>
      </c>
      <c r="AB254" s="90">
        <v>22.23</v>
      </c>
      <c r="AC254" s="90">
        <v>21.59</v>
      </c>
      <c r="AE254">
        <v>20.92</v>
      </c>
      <c r="AO254">
        <v>15.48</v>
      </c>
      <c r="AR254">
        <v>15.81</v>
      </c>
      <c r="AU254">
        <v>20.46</v>
      </c>
      <c r="AV254">
        <v>15.74</v>
      </c>
      <c r="AZ254">
        <v>20.03</v>
      </c>
      <c r="BC254">
        <v>21.63</v>
      </c>
      <c r="BE254">
        <v>15.9</v>
      </c>
      <c r="BJ254">
        <v>18.45</v>
      </c>
      <c r="BN254" s="16"/>
    </row>
    <row r="255" spans="1:66">
      <c r="A255" s="319"/>
      <c r="B255" s="227"/>
      <c r="C255" s="7">
        <v>200</v>
      </c>
      <c r="D255" t="str">
        <f>+入力シート①!M$13</f>
        <v>-</v>
      </c>
      <c r="E255">
        <f t="shared" si="91"/>
        <v>23</v>
      </c>
      <c r="F255" s="5">
        <f t="shared" si="92"/>
        <v>17.5624</v>
      </c>
      <c r="G255" s="5">
        <f t="shared" si="93"/>
        <v>2.5418870590388378</v>
      </c>
      <c r="H255" s="5">
        <f t="shared" si="94"/>
        <v>20.53</v>
      </c>
      <c r="I255" s="5">
        <f t="shared" si="95"/>
        <v>12.42</v>
      </c>
      <c r="J255" s="5" t="e">
        <f t="shared" si="96"/>
        <v>#VALUE!</v>
      </c>
      <c r="K255" s="5" t="e">
        <f t="shared" si="97"/>
        <v>#VALUE!</v>
      </c>
      <c r="M255" s="16"/>
      <c r="N255" s="177" t="s">
        <v>109</v>
      </c>
      <c r="O255">
        <v>20.07</v>
      </c>
      <c r="P255">
        <v>17.05</v>
      </c>
      <c r="Q255">
        <v>14.17</v>
      </c>
      <c r="R255">
        <v>19.399999999999999</v>
      </c>
      <c r="S255" s="17">
        <v>18.920000000000002</v>
      </c>
      <c r="T255" s="17">
        <v>17.88</v>
      </c>
      <c r="V255" s="17">
        <v>18.45</v>
      </c>
      <c r="W255" s="17">
        <v>20.3002</v>
      </c>
      <c r="X255" s="17">
        <v>20.49</v>
      </c>
      <c r="Y255" s="17">
        <v>18.892499999999998</v>
      </c>
      <c r="Z255" s="17">
        <v>19.892499999999998</v>
      </c>
      <c r="AA255" s="17">
        <v>14.62</v>
      </c>
      <c r="AB255" s="90">
        <v>20.53</v>
      </c>
      <c r="AC255" s="90">
        <v>19.41</v>
      </c>
      <c r="AE255">
        <v>19.73</v>
      </c>
      <c r="AO255">
        <v>12.42</v>
      </c>
      <c r="AR255">
        <v>14.1</v>
      </c>
      <c r="AU255">
        <v>18.84</v>
      </c>
      <c r="AV255">
        <v>14.42</v>
      </c>
      <c r="AZ255">
        <v>17.57</v>
      </c>
      <c r="BC255">
        <v>15.59</v>
      </c>
      <c r="BE255">
        <v>13.65</v>
      </c>
      <c r="BJ255">
        <v>17.54</v>
      </c>
      <c r="BN255" s="16"/>
    </row>
    <row r="256" spans="1:66">
      <c r="A256" s="319"/>
      <c r="B256" s="227"/>
      <c r="C256" s="7">
        <v>300</v>
      </c>
      <c r="D256" t="str">
        <f>+入力シート①!M$14</f>
        <v>-</v>
      </c>
      <c r="E256">
        <f t="shared" si="91"/>
        <v>15</v>
      </c>
      <c r="F256" s="5">
        <f t="shared" si="92"/>
        <v>15.540993333333336</v>
      </c>
      <c r="G256" s="5">
        <f t="shared" si="93"/>
        <v>3.064763846988785</v>
      </c>
      <c r="H256" s="5">
        <f t="shared" si="94"/>
        <v>18.018599999999999</v>
      </c>
      <c r="I256" s="5">
        <f t="shared" si="95"/>
        <v>9.75</v>
      </c>
      <c r="J256" s="5" t="e">
        <f t="shared" si="96"/>
        <v>#VALUE!</v>
      </c>
      <c r="K256" s="5" t="e">
        <f t="shared" si="97"/>
        <v>#VALUE!</v>
      </c>
      <c r="M256" s="16"/>
      <c r="N256" s="177" t="s">
        <v>109</v>
      </c>
      <c r="O256">
        <v>17.66</v>
      </c>
      <c r="P256">
        <v>11.26</v>
      </c>
      <c r="Q256">
        <v>9.75</v>
      </c>
      <c r="R256">
        <v>12.8</v>
      </c>
      <c r="S256" s="17">
        <v>17.670000000000002</v>
      </c>
      <c r="T256" s="17">
        <v>14.07</v>
      </c>
      <c r="V256" s="17">
        <v>17.09</v>
      </c>
      <c r="W256" s="17">
        <v>17.967500000000001</v>
      </c>
      <c r="X256" s="17">
        <v>18.018599999999999</v>
      </c>
      <c r="Y256" s="17">
        <v>16.8794</v>
      </c>
      <c r="Z256" s="17">
        <v>17.8794</v>
      </c>
      <c r="AA256" s="17">
        <v>10.119999999999999</v>
      </c>
      <c r="AB256" s="90">
        <v>17.77</v>
      </c>
      <c r="AC256" s="90">
        <v>16.87</v>
      </c>
      <c r="AE256">
        <v>17.309999999999999</v>
      </c>
      <c r="BN256" s="16"/>
    </row>
    <row r="257" spans="1:66">
      <c r="A257" s="319"/>
      <c r="B257" s="227"/>
      <c r="C257" s="7">
        <v>400</v>
      </c>
      <c r="D257" t="str">
        <f>+入力シート①!M$15</f>
        <v>-</v>
      </c>
      <c r="E257">
        <f t="shared" si="91"/>
        <v>15</v>
      </c>
      <c r="F257" s="5">
        <f t="shared" si="92"/>
        <v>12.871573333333332</v>
      </c>
      <c r="G257" s="5">
        <f t="shared" si="93"/>
        <v>3.1348709995028243</v>
      </c>
      <c r="H257" s="5">
        <f t="shared" si="94"/>
        <v>16.3552</v>
      </c>
      <c r="I257" s="5">
        <f t="shared" si="95"/>
        <v>7.22</v>
      </c>
      <c r="J257" s="5" t="e">
        <f t="shared" si="96"/>
        <v>#VALUE!</v>
      </c>
      <c r="K257" s="5" t="e">
        <f t="shared" si="97"/>
        <v>#VALUE!</v>
      </c>
      <c r="M257" s="16"/>
      <c r="N257" s="177" t="s">
        <v>109</v>
      </c>
      <c r="O257">
        <v>15.36</v>
      </c>
      <c r="P257">
        <v>8.77</v>
      </c>
      <c r="Q257">
        <v>7.22</v>
      </c>
      <c r="R257">
        <v>9.4</v>
      </c>
      <c r="S257" s="17">
        <v>15.51</v>
      </c>
      <c r="T257" s="17">
        <v>10.28</v>
      </c>
      <c r="V257" s="17">
        <v>14.9</v>
      </c>
      <c r="W257" s="17">
        <v>14.863099999999999</v>
      </c>
      <c r="X257" s="17">
        <v>13.7601</v>
      </c>
      <c r="Y257" s="17">
        <v>15.3552</v>
      </c>
      <c r="Z257" s="17">
        <v>16.3552</v>
      </c>
      <c r="AA257" s="17">
        <v>8.25</v>
      </c>
      <c r="AB257" s="90">
        <v>15.01</v>
      </c>
      <c r="AC257" s="90">
        <v>14.78</v>
      </c>
      <c r="AE257">
        <v>13.26</v>
      </c>
      <c r="BN257" s="16"/>
    </row>
    <row r="258" spans="1:66">
      <c r="A258" s="319"/>
      <c r="B258" s="227"/>
      <c r="C258" s="7">
        <v>500</v>
      </c>
      <c r="D258" t="str">
        <f>+入力シート①!M$16</f>
        <v>-</v>
      </c>
      <c r="E258">
        <f t="shared" si="91"/>
        <v>13</v>
      </c>
      <c r="F258" s="5">
        <f t="shared" si="92"/>
        <v>10.155623076923076</v>
      </c>
      <c r="G258" s="5">
        <f t="shared" si="93"/>
        <v>2.5929113152188172</v>
      </c>
      <c r="H258" s="5">
        <f t="shared" si="94"/>
        <v>13.992900000000001</v>
      </c>
      <c r="I258" s="5">
        <f t="shared" si="95"/>
        <v>6.16</v>
      </c>
      <c r="J258" s="5" t="e">
        <f t="shared" si="96"/>
        <v>#VALUE!</v>
      </c>
      <c r="K258" s="5" t="e">
        <f t="shared" si="97"/>
        <v>#VALUE!</v>
      </c>
      <c r="M258" s="16"/>
      <c r="N258" s="177" t="s">
        <v>109</v>
      </c>
      <c r="O258">
        <v>9.94</v>
      </c>
      <c r="P258">
        <v>6.63</v>
      </c>
      <c r="R258">
        <v>7.4</v>
      </c>
      <c r="S258" s="17">
        <v>9.8699999999999992</v>
      </c>
      <c r="T258" s="17">
        <v>7.26</v>
      </c>
      <c r="V258" s="17">
        <v>12.43</v>
      </c>
      <c r="W258" s="17">
        <v>11.3673</v>
      </c>
      <c r="Y258" s="17">
        <v>12.992900000000001</v>
      </c>
      <c r="Z258" s="17">
        <v>13.992900000000001</v>
      </c>
      <c r="AA258" s="17">
        <v>6.16</v>
      </c>
      <c r="AB258" s="90">
        <v>11.93</v>
      </c>
      <c r="AC258" s="90">
        <v>12.05</v>
      </c>
      <c r="AE258">
        <v>10</v>
      </c>
      <c r="BN258" s="16"/>
    </row>
    <row r="259" spans="1:66">
      <c r="A259" s="319"/>
      <c r="B259" s="227"/>
      <c r="C259" s="7">
        <v>600</v>
      </c>
      <c r="D259" t="str">
        <f>+入力シート①!M$17</f>
        <v>-</v>
      </c>
      <c r="E259">
        <f t="shared" si="91"/>
        <v>2</v>
      </c>
      <c r="F259" s="5">
        <f t="shared" si="92"/>
        <v>6.6050000000000004</v>
      </c>
      <c r="G259" s="5">
        <f t="shared" si="93"/>
        <v>0.47376154339498738</v>
      </c>
      <c r="H259" s="5">
        <f t="shared" si="94"/>
        <v>6.94</v>
      </c>
      <c r="I259" s="5">
        <f t="shared" si="95"/>
        <v>6.27</v>
      </c>
      <c r="J259" s="5" t="e">
        <f t="shared" si="96"/>
        <v>#VALUE!</v>
      </c>
      <c r="K259" s="5" t="e">
        <f t="shared" si="97"/>
        <v>#VALUE!</v>
      </c>
      <c r="M259" s="16"/>
      <c r="N259" s="177" t="s">
        <v>109</v>
      </c>
      <c r="S259" s="17">
        <v>6.94</v>
      </c>
      <c r="T259" s="17">
        <v>6.27</v>
      </c>
      <c r="BN259" s="16"/>
    </row>
    <row r="260" spans="1:66">
      <c r="A260" s="319"/>
      <c r="B260" s="13"/>
      <c r="C260" s="13"/>
      <c r="D260" s="18"/>
      <c r="E260" s="18"/>
      <c r="F260" s="38"/>
      <c r="G260" s="38"/>
      <c r="H260" s="38"/>
      <c r="I260" s="38"/>
      <c r="J260" s="38"/>
      <c r="K260" s="38"/>
      <c r="L260" s="18"/>
      <c r="M260" s="16"/>
      <c r="N260" s="181"/>
      <c r="O260" s="18"/>
      <c r="P260" s="175"/>
      <c r="Q260" s="175"/>
      <c r="R260" s="175"/>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6"/>
    </row>
    <row r="261" spans="1:66">
      <c r="A261" s="319"/>
      <c r="B261" s="228" t="s">
        <v>25</v>
      </c>
      <c r="C261" s="11" t="s">
        <v>23</v>
      </c>
      <c r="D261" t="str">
        <f>+入力シート①!M$19</f>
        <v>-</v>
      </c>
      <c r="E261">
        <f>+COUNT($M261:$BN261)</f>
        <v>25</v>
      </c>
      <c r="F261" s="5">
        <f>+AVERAGE($M261:$BN261)</f>
        <v>123.16</v>
      </c>
      <c r="G261" s="5">
        <f>+STDEV($M261:$BN261)</f>
        <v>115.21562394050557</v>
      </c>
      <c r="H261" s="5">
        <f>+MAX($M261:$BN261)</f>
        <v>343</v>
      </c>
      <c r="I261" s="5">
        <f>+MIN($M261:$BN261)</f>
        <v>0</v>
      </c>
      <c r="J261" s="5" t="e">
        <f>+D261-F261</f>
        <v>#VALUE!</v>
      </c>
      <c r="K261" s="5" t="e">
        <f>+J261/G261</f>
        <v>#VALUE!</v>
      </c>
      <c r="M261" s="16"/>
      <c r="N261" s="177" t="s">
        <v>109</v>
      </c>
      <c r="O261">
        <v>343</v>
      </c>
      <c r="P261">
        <v>23</v>
      </c>
      <c r="Q261">
        <v>106</v>
      </c>
      <c r="R261">
        <v>106</v>
      </c>
      <c r="S261" s="17">
        <v>26</v>
      </c>
      <c r="T261" s="17">
        <v>18</v>
      </c>
      <c r="U261" s="17">
        <v>0</v>
      </c>
      <c r="V261" s="17">
        <v>326</v>
      </c>
      <c r="W261" s="17">
        <v>25</v>
      </c>
      <c r="X261" s="17">
        <v>298</v>
      </c>
      <c r="Y261" s="17">
        <v>7</v>
      </c>
      <c r="Z261" s="17">
        <v>8</v>
      </c>
      <c r="AA261" s="17">
        <v>132</v>
      </c>
      <c r="AB261" s="90">
        <v>218</v>
      </c>
      <c r="AC261" s="90">
        <v>276</v>
      </c>
      <c r="AD261">
        <v>253</v>
      </c>
      <c r="AE261">
        <v>255</v>
      </c>
      <c r="AO261">
        <v>0</v>
      </c>
      <c r="AR261">
        <v>41</v>
      </c>
      <c r="AU261">
        <v>165</v>
      </c>
      <c r="AV261">
        <v>74</v>
      </c>
      <c r="AZ261">
        <v>204</v>
      </c>
      <c r="BC261">
        <v>56</v>
      </c>
      <c r="BE261">
        <v>15</v>
      </c>
      <c r="BJ261">
        <v>104</v>
      </c>
      <c r="BN261" s="16"/>
    </row>
    <row r="262" spans="1:66">
      <c r="A262" s="319"/>
      <c r="B262" s="229"/>
      <c r="C262" s="8" t="s">
        <v>24</v>
      </c>
      <c r="D262" t="str">
        <f>+入力シート①!M$20</f>
        <v>-</v>
      </c>
      <c r="E262">
        <f>+COUNT($M262:$BN262)</f>
        <v>25</v>
      </c>
      <c r="F262" s="5">
        <f>+AVERAGE($M262:$BN262)</f>
        <v>1.3015999999999999</v>
      </c>
      <c r="G262" s="5">
        <f>+STDEV($M262:$BN262)</f>
        <v>0.73941237930309678</v>
      </c>
      <c r="H262" s="5">
        <f>+MAX($M262:$BN262)</f>
        <v>3.1</v>
      </c>
      <c r="I262" s="5">
        <f>+MIN($M262:$BN262)</f>
        <v>0</v>
      </c>
      <c r="J262" s="5" t="e">
        <f>+D262-F262</f>
        <v>#VALUE!</v>
      </c>
      <c r="K262" s="5" t="e">
        <f>+J262/G262</f>
        <v>#VALUE!</v>
      </c>
      <c r="M262" s="16"/>
      <c r="N262" s="177" t="s">
        <v>109</v>
      </c>
      <c r="O262">
        <v>1.6</v>
      </c>
      <c r="P262">
        <v>2.2999999999999998</v>
      </c>
      <c r="Q262">
        <v>1.8</v>
      </c>
      <c r="R262">
        <v>1.8</v>
      </c>
      <c r="S262" s="17">
        <v>0.4</v>
      </c>
      <c r="T262" s="17">
        <v>3.1</v>
      </c>
      <c r="U262" s="17">
        <v>0</v>
      </c>
      <c r="V262" s="17">
        <v>0.8</v>
      </c>
      <c r="W262" s="17">
        <v>0.7</v>
      </c>
      <c r="X262" s="17">
        <v>1.1000000000000001</v>
      </c>
      <c r="Y262" s="17">
        <v>0.9</v>
      </c>
      <c r="Z262" s="17">
        <v>1.9</v>
      </c>
      <c r="AA262" s="17">
        <v>1.7</v>
      </c>
      <c r="AB262" s="90">
        <v>1.6</v>
      </c>
      <c r="AC262" s="90">
        <v>0.7</v>
      </c>
      <c r="AD262">
        <v>1.4</v>
      </c>
      <c r="AE262">
        <v>0.8</v>
      </c>
      <c r="AO262">
        <v>0.4</v>
      </c>
      <c r="AR262">
        <v>1.84</v>
      </c>
      <c r="AU262">
        <v>1.6</v>
      </c>
      <c r="AV262">
        <v>2</v>
      </c>
      <c r="AZ262">
        <v>0.7</v>
      </c>
      <c r="BC262">
        <v>2</v>
      </c>
      <c r="BE262">
        <v>1.2</v>
      </c>
      <c r="BJ262">
        <v>0.2</v>
      </c>
      <c r="BN262" s="16"/>
    </row>
    <row r="263" spans="1:66" ht="0.95" customHeight="1">
      <c r="M263" s="16"/>
      <c r="BN263" s="16"/>
    </row>
    <row r="264" spans="1:66" ht="0.95" customHeight="1">
      <c r="M264" s="16"/>
      <c r="BN264" s="16"/>
    </row>
    <row r="265" spans="1:66" ht="0.95" customHeight="1">
      <c r="M265" s="16"/>
      <c r="BN265" s="16"/>
    </row>
    <row r="266" spans="1:66" ht="0.95" customHeight="1">
      <c r="M266" s="16"/>
      <c r="BN266" s="16"/>
    </row>
    <row r="267" spans="1:66" ht="0.95" customHeight="1">
      <c r="M267" s="16"/>
      <c r="BN267" s="16"/>
    </row>
    <row r="268" spans="1:66" ht="0.95" customHeight="1">
      <c r="M268" s="16"/>
      <c r="BN268" s="16"/>
    </row>
    <row r="269" spans="1:66" ht="0.95" customHeight="1">
      <c r="M269" s="16"/>
      <c r="BN269" s="16"/>
    </row>
    <row r="270" spans="1:66" ht="0.95" customHeight="1">
      <c r="M270" s="16"/>
      <c r="BN270" s="16"/>
    </row>
    <row r="271" spans="1:66" ht="16.5" thickBot="1">
      <c r="D271" s="1" t="s">
        <v>26</v>
      </c>
      <c r="E271" s="1" t="s">
        <v>3</v>
      </c>
      <c r="F271" s="4" t="s">
        <v>4</v>
      </c>
      <c r="G271" s="4" t="s">
        <v>8</v>
      </c>
      <c r="H271" s="4" t="s">
        <v>5</v>
      </c>
      <c r="I271" s="4" t="s">
        <v>6</v>
      </c>
      <c r="J271" s="4" t="s">
        <v>7</v>
      </c>
      <c r="K271" s="5" t="s">
        <v>56</v>
      </c>
      <c r="M271" s="16"/>
      <c r="N271" s="178" t="s">
        <v>26</v>
      </c>
      <c r="O271" s="1" t="s">
        <v>26</v>
      </c>
      <c r="P271" s="1" t="s">
        <v>26</v>
      </c>
      <c r="Q271" s="1" t="s">
        <v>26</v>
      </c>
      <c r="R271" s="1" t="s">
        <v>26</v>
      </c>
      <c r="S271" s="17" t="s">
        <v>105</v>
      </c>
      <c r="T271" s="17" t="s">
        <v>105</v>
      </c>
      <c r="U271" s="17" t="s">
        <v>105</v>
      </c>
      <c r="X271" s="156"/>
      <c r="AA271" s="156"/>
      <c r="AB271" s="91"/>
      <c r="AC271" s="91"/>
      <c r="AD271" s="1"/>
      <c r="AE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6"/>
    </row>
    <row r="272" spans="1:66">
      <c r="A272" s="319">
        <v>40</v>
      </c>
      <c r="B272" s="230" t="s">
        <v>18</v>
      </c>
      <c r="C272" s="231"/>
      <c r="D272" s="92" t="str">
        <f>+入力シート①!N$2</f>
        <v>-</v>
      </c>
      <c r="E272" s="19"/>
      <c r="F272" s="32"/>
      <c r="G272" s="32"/>
      <c r="H272" s="32"/>
      <c r="I272" s="32"/>
      <c r="J272" s="32"/>
      <c r="K272" s="33"/>
      <c r="M272" s="16"/>
      <c r="N272" s="92">
        <v>0</v>
      </c>
      <c r="O272" s="92"/>
      <c r="P272" s="92">
        <v>43045</v>
      </c>
      <c r="Q272" s="92">
        <v>42678</v>
      </c>
      <c r="R272" s="92">
        <v>42313</v>
      </c>
      <c r="S272" s="165">
        <v>41960</v>
      </c>
      <c r="T272" s="165">
        <v>41584</v>
      </c>
      <c r="U272" s="165">
        <v>41222</v>
      </c>
      <c r="V272" s="17">
        <v>2011</v>
      </c>
      <c r="W272" s="17">
        <v>2010</v>
      </c>
      <c r="X272" s="17">
        <f t="shared" ref="X272:BF272" si="98">+X$1</f>
        <v>2009</v>
      </c>
      <c r="Y272" s="17">
        <f t="shared" si="98"/>
        <v>2008</v>
      </c>
      <c r="Z272" s="17">
        <f t="shared" si="98"/>
        <v>2007</v>
      </c>
      <c r="AA272" s="17">
        <f t="shared" si="98"/>
        <v>2006</v>
      </c>
      <c r="AB272" s="90">
        <f t="shared" si="98"/>
        <v>2005</v>
      </c>
      <c r="AC272" s="90">
        <f t="shared" si="98"/>
        <v>2004</v>
      </c>
      <c r="AD272">
        <f t="shared" si="98"/>
        <v>2003</v>
      </c>
      <c r="AE272">
        <f t="shared" si="98"/>
        <v>2002</v>
      </c>
      <c r="AF272">
        <f t="shared" si="98"/>
        <v>2001</v>
      </c>
      <c r="AG272">
        <f t="shared" si="98"/>
        <v>2000</v>
      </c>
      <c r="AH272">
        <f t="shared" si="98"/>
        <v>1999</v>
      </c>
      <c r="AI272">
        <f t="shared" si="98"/>
        <v>1998</v>
      </c>
      <c r="AJ272">
        <f t="shared" si="98"/>
        <v>1997</v>
      </c>
      <c r="AK272">
        <f t="shared" si="98"/>
        <v>1996</v>
      </c>
      <c r="AL272">
        <f t="shared" si="98"/>
        <v>1995</v>
      </c>
      <c r="AM272">
        <f t="shared" si="98"/>
        <v>1994</v>
      </c>
      <c r="AN272">
        <f t="shared" si="98"/>
        <v>0</v>
      </c>
      <c r="AO272">
        <f t="shared" si="98"/>
        <v>1992</v>
      </c>
      <c r="AP272">
        <f t="shared" si="98"/>
        <v>1991</v>
      </c>
      <c r="AQ272">
        <f t="shared" si="98"/>
        <v>1990</v>
      </c>
      <c r="AR272">
        <f t="shared" si="98"/>
        <v>1990</v>
      </c>
      <c r="AS272">
        <f t="shared" si="98"/>
        <v>1990</v>
      </c>
      <c r="AT272">
        <f t="shared" si="98"/>
        <v>1989</v>
      </c>
      <c r="AU272">
        <f t="shared" si="98"/>
        <v>1989</v>
      </c>
      <c r="AV272">
        <f t="shared" si="98"/>
        <v>1988</v>
      </c>
      <c r="AW272">
        <f t="shared" si="98"/>
        <v>1987</v>
      </c>
      <c r="AX272">
        <f t="shared" si="98"/>
        <v>1987</v>
      </c>
      <c r="AY272">
        <f t="shared" si="98"/>
        <v>1986</v>
      </c>
      <c r="AZ272">
        <f t="shared" si="98"/>
        <v>1986</v>
      </c>
      <c r="BA272">
        <f t="shared" si="98"/>
        <v>1986</v>
      </c>
      <c r="BB272">
        <f t="shared" si="98"/>
        <v>1985</v>
      </c>
      <c r="BC272">
        <f t="shared" si="98"/>
        <v>1985</v>
      </c>
      <c r="BD272">
        <f t="shared" si="98"/>
        <v>1985</v>
      </c>
      <c r="BE272">
        <f t="shared" si="98"/>
        <v>1984</v>
      </c>
      <c r="BF272">
        <f t="shared" si="98"/>
        <v>1984</v>
      </c>
      <c r="BG272">
        <f t="shared" ref="BG272:BM272" si="99">+BG$1</f>
        <v>1984</v>
      </c>
      <c r="BH272">
        <f t="shared" si="99"/>
        <v>1983</v>
      </c>
      <c r="BI272">
        <f t="shared" si="99"/>
        <v>1983</v>
      </c>
      <c r="BJ272">
        <f t="shared" si="99"/>
        <v>1983</v>
      </c>
      <c r="BK272">
        <f t="shared" si="99"/>
        <v>1982</v>
      </c>
      <c r="BL272">
        <f t="shared" si="99"/>
        <v>1981</v>
      </c>
      <c r="BM272">
        <f t="shared" si="99"/>
        <v>1980</v>
      </c>
      <c r="BN272" s="16"/>
    </row>
    <row r="273" spans="1:66">
      <c r="A273" s="319"/>
      <c r="B273" s="230" t="s">
        <v>19</v>
      </c>
      <c r="C273" s="231"/>
      <c r="D273" s="93" t="str">
        <f>+入力シート①!N$2</f>
        <v>-</v>
      </c>
      <c r="E273" s="20"/>
      <c r="F273" s="34"/>
      <c r="G273" s="34"/>
      <c r="H273" s="34"/>
      <c r="I273" s="34"/>
      <c r="J273" s="34"/>
      <c r="K273" s="35"/>
      <c r="M273" s="16"/>
      <c r="N273" s="93">
        <v>0</v>
      </c>
      <c r="O273" s="93"/>
      <c r="P273" s="93">
        <v>43045</v>
      </c>
      <c r="Q273" s="93">
        <v>42678</v>
      </c>
      <c r="R273" s="93">
        <v>42313</v>
      </c>
      <c r="S273" s="166">
        <v>41960</v>
      </c>
      <c r="T273" s="166">
        <v>41584</v>
      </c>
      <c r="U273" s="166">
        <v>41222</v>
      </c>
      <c r="V273" s="17">
        <v>11</v>
      </c>
      <c r="W273" s="17">
        <v>11</v>
      </c>
      <c r="X273" s="17">
        <f>+X$3</f>
        <v>11</v>
      </c>
      <c r="Y273" s="17">
        <f>+Y$3</f>
        <v>11</v>
      </c>
      <c r="Z273" s="17">
        <f>+Z$3</f>
        <v>11</v>
      </c>
      <c r="AA273" s="17">
        <f t="shared" ref="AA273:BM273" si="100">+AA$3</f>
        <v>11</v>
      </c>
      <c r="AB273" s="90">
        <f t="shared" si="100"/>
        <v>11</v>
      </c>
      <c r="AC273" s="90">
        <f t="shared" si="100"/>
        <v>11</v>
      </c>
      <c r="AD273">
        <f t="shared" si="100"/>
        <v>11</v>
      </c>
      <c r="AE273">
        <f t="shared" si="100"/>
        <v>11</v>
      </c>
      <c r="AF273">
        <f t="shared" si="100"/>
        <v>11</v>
      </c>
      <c r="AG273">
        <f t="shared" si="100"/>
        <v>11</v>
      </c>
      <c r="AH273">
        <f t="shared" si="100"/>
        <v>11</v>
      </c>
      <c r="AI273">
        <f t="shared" si="100"/>
        <v>11</v>
      </c>
      <c r="AJ273">
        <f t="shared" si="100"/>
        <v>11</v>
      </c>
      <c r="AK273">
        <f t="shared" si="100"/>
        <v>11</v>
      </c>
      <c r="AL273">
        <f t="shared" si="100"/>
        <v>11</v>
      </c>
      <c r="AM273">
        <f t="shared" si="100"/>
        <v>11</v>
      </c>
      <c r="AN273">
        <f t="shared" si="100"/>
        <v>11</v>
      </c>
      <c r="AO273">
        <f t="shared" si="100"/>
        <v>11</v>
      </c>
      <c r="AP273">
        <f t="shared" si="100"/>
        <v>11</v>
      </c>
      <c r="AQ273">
        <f t="shared" si="100"/>
        <v>11</v>
      </c>
      <c r="AR273">
        <f t="shared" si="100"/>
        <v>11</v>
      </c>
      <c r="AS273">
        <f t="shared" si="100"/>
        <v>11</v>
      </c>
      <c r="AT273">
        <f t="shared" si="100"/>
        <v>11</v>
      </c>
      <c r="AU273">
        <f t="shared" si="100"/>
        <v>11</v>
      </c>
      <c r="AV273">
        <f t="shared" si="100"/>
        <v>11</v>
      </c>
      <c r="AW273">
        <f t="shared" si="100"/>
        <v>11</v>
      </c>
      <c r="AX273">
        <f t="shared" si="100"/>
        <v>11</v>
      </c>
      <c r="AY273">
        <f t="shared" si="100"/>
        <v>11</v>
      </c>
      <c r="AZ273">
        <f t="shared" si="100"/>
        <v>11</v>
      </c>
      <c r="BA273">
        <f t="shared" si="100"/>
        <v>11</v>
      </c>
      <c r="BB273">
        <f t="shared" si="100"/>
        <v>11</v>
      </c>
      <c r="BC273">
        <f t="shared" si="100"/>
        <v>11</v>
      </c>
      <c r="BD273">
        <f t="shared" si="100"/>
        <v>11</v>
      </c>
      <c r="BE273">
        <f t="shared" si="100"/>
        <v>11</v>
      </c>
      <c r="BF273">
        <f t="shared" si="100"/>
        <v>11</v>
      </c>
      <c r="BG273">
        <f t="shared" si="100"/>
        <v>11</v>
      </c>
      <c r="BH273">
        <f t="shared" si="100"/>
        <v>11</v>
      </c>
      <c r="BI273">
        <f t="shared" si="100"/>
        <v>11</v>
      </c>
      <c r="BJ273">
        <f t="shared" si="100"/>
        <v>11</v>
      </c>
      <c r="BK273">
        <f t="shared" si="100"/>
        <v>11</v>
      </c>
      <c r="BL273">
        <f t="shared" si="100"/>
        <v>11</v>
      </c>
      <c r="BM273">
        <f t="shared" si="100"/>
        <v>11</v>
      </c>
      <c r="BN273" s="16"/>
    </row>
    <row r="274" spans="1:66">
      <c r="A274" s="319"/>
      <c r="B274" s="230" t="s">
        <v>20</v>
      </c>
      <c r="C274" s="231"/>
      <c r="D274" s="94" t="str">
        <f>+入力シート①!N$2</f>
        <v>-</v>
      </c>
      <c r="E274" s="20"/>
      <c r="F274" s="34"/>
      <c r="G274" s="34"/>
      <c r="H274" s="34"/>
      <c r="I274" s="34"/>
      <c r="J274" s="34"/>
      <c r="K274" s="35"/>
      <c r="M274" s="16"/>
      <c r="N274" s="201">
        <v>0</v>
      </c>
      <c r="O274" s="94"/>
      <c r="P274" s="94">
        <v>43045</v>
      </c>
      <c r="Q274" s="94">
        <v>42678</v>
      </c>
      <c r="R274" s="94">
        <v>42313</v>
      </c>
      <c r="S274" s="163">
        <v>41960</v>
      </c>
      <c r="T274" s="163">
        <v>41584</v>
      </c>
      <c r="U274" s="163">
        <v>41222</v>
      </c>
      <c r="V274" s="17">
        <v>5</v>
      </c>
      <c r="W274" s="17">
        <v>5</v>
      </c>
      <c r="X274" s="163">
        <v>40122</v>
      </c>
      <c r="Y274" s="17">
        <v>8</v>
      </c>
      <c r="Z274" s="17">
        <v>9</v>
      </c>
      <c r="AA274" s="17">
        <v>8</v>
      </c>
      <c r="AC274" s="90">
        <v>5</v>
      </c>
      <c r="AD274">
        <v>18</v>
      </c>
      <c r="AL274">
        <v>17</v>
      </c>
      <c r="AO274">
        <v>5</v>
      </c>
      <c r="AR274">
        <v>13</v>
      </c>
      <c r="AU274">
        <v>22</v>
      </c>
      <c r="AZ274">
        <v>18</v>
      </c>
      <c r="BC274">
        <v>8</v>
      </c>
      <c r="BE274">
        <v>12</v>
      </c>
      <c r="BJ274">
        <v>4</v>
      </c>
      <c r="BN274" s="16"/>
    </row>
    <row r="275" spans="1:66">
      <c r="A275" s="319"/>
      <c r="B275" s="230" t="s">
        <v>57</v>
      </c>
      <c r="C275" s="231"/>
      <c r="D275">
        <f>+入力シート①!N$3</f>
        <v>40</v>
      </c>
      <c r="E275" s="20"/>
      <c r="F275" s="34"/>
      <c r="G275" s="34"/>
      <c r="H275" s="34"/>
      <c r="I275" s="34"/>
      <c r="J275" s="34"/>
      <c r="K275" s="35"/>
      <c r="M275" s="16"/>
      <c r="N275" s="177">
        <v>40</v>
      </c>
      <c r="O275">
        <v>40</v>
      </c>
      <c r="P275">
        <v>40</v>
      </c>
      <c r="Q275">
        <v>40</v>
      </c>
      <c r="R275">
        <v>40</v>
      </c>
      <c r="S275" s="17">
        <v>40</v>
      </c>
      <c r="T275" s="17">
        <v>40</v>
      </c>
      <c r="U275" s="17">
        <v>40</v>
      </c>
      <c r="V275" s="17">
        <v>40</v>
      </c>
      <c r="W275" s="17">
        <v>40</v>
      </c>
      <c r="X275" s="17">
        <f>+$A$272</f>
        <v>40</v>
      </c>
      <c r="Y275" s="17">
        <f>+$A$272</f>
        <v>40</v>
      </c>
      <c r="Z275" s="17">
        <f>+$A$272</f>
        <v>40</v>
      </c>
      <c r="AA275" s="17">
        <f t="shared" ref="AA275:BM275" si="101">+$A$272</f>
        <v>40</v>
      </c>
      <c r="AB275" s="90">
        <f t="shared" si="101"/>
        <v>40</v>
      </c>
      <c r="AC275" s="90">
        <f t="shared" si="101"/>
        <v>40</v>
      </c>
      <c r="AD275">
        <f t="shared" si="101"/>
        <v>40</v>
      </c>
      <c r="AE275">
        <f t="shared" si="101"/>
        <v>40</v>
      </c>
      <c r="AF275">
        <f t="shared" si="101"/>
        <v>40</v>
      </c>
      <c r="AG275">
        <f t="shared" si="101"/>
        <v>40</v>
      </c>
      <c r="AH275">
        <f t="shared" si="101"/>
        <v>40</v>
      </c>
      <c r="AI275">
        <f t="shared" si="101"/>
        <v>40</v>
      </c>
      <c r="AJ275">
        <f t="shared" si="101"/>
        <v>40</v>
      </c>
      <c r="AK275">
        <f t="shared" si="101"/>
        <v>40</v>
      </c>
      <c r="AL275">
        <f t="shared" si="101"/>
        <v>40</v>
      </c>
      <c r="AM275">
        <f t="shared" si="101"/>
        <v>40</v>
      </c>
      <c r="AN275">
        <f t="shared" si="101"/>
        <v>40</v>
      </c>
      <c r="AO275">
        <f t="shared" si="101"/>
        <v>40</v>
      </c>
      <c r="AP275">
        <f t="shared" si="101"/>
        <v>40</v>
      </c>
      <c r="AQ275">
        <f t="shared" si="101"/>
        <v>40</v>
      </c>
      <c r="AR275">
        <f t="shared" si="101"/>
        <v>40</v>
      </c>
      <c r="AS275">
        <f t="shared" si="101"/>
        <v>40</v>
      </c>
      <c r="AT275">
        <f t="shared" si="101"/>
        <v>40</v>
      </c>
      <c r="AU275">
        <f t="shared" si="101"/>
        <v>40</v>
      </c>
      <c r="AV275">
        <f t="shared" si="101"/>
        <v>40</v>
      </c>
      <c r="AW275">
        <f t="shared" si="101"/>
        <v>40</v>
      </c>
      <c r="AX275">
        <f t="shared" si="101"/>
        <v>40</v>
      </c>
      <c r="AY275">
        <f t="shared" si="101"/>
        <v>40</v>
      </c>
      <c r="AZ275">
        <f t="shared" si="101"/>
        <v>40</v>
      </c>
      <c r="BA275">
        <f t="shared" si="101"/>
        <v>40</v>
      </c>
      <c r="BB275">
        <f t="shared" si="101"/>
        <v>40</v>
      </c>
      <c r="BC275">
        <f t="shared" si="101"/>
        <v>40</v>
      </c>
      <c r="BD275">
        <f t="shared" si="101"/>
        <v>40</v>
      </c>
      <c r="BE275">
        <f t="shared" si="101"/>
        <v>40</v>
      </c>
      <c r="BF275">
        <f t="shared" si="101"/>
        <v>40</v>
      </c>
      <c r="BG275">
        <f t="shared" si="101"/>
        <v>40</v>
      </c>
      <c r="BH275">
        <f t="shared" si="101"/>
        <v>40</v>
      </c>
      <c r="BI275">
        <f t="shared" si="101"/>
        <v>40</v>
      </c>
      <c r="BJ275">
        <f t="shared" si="101"/>
        <v>40</v>
      </c>
      <c r="BK275">
        <f t="shared" si="101"/>
        <v>40</v>
      </c>
      <c r="BL275">
        <f t="shared" si="101"/>
        <v>40</v>
      </c>
      <c r="BM275">
        <f t="shared" si="101"/>
        <v>40</v>
      </c>
      <c r="BN275" s="16"/>
    </row>
    <row r="276" spans="1:66" ht="16.5" thickBot="1">
      <c r="A276" s="319"/>
      <c r="B276" s="230" t="s">
        <v>21</v>
      </c>
      <c r="C276" s="231"/>
      <c r="D276" s="99">
        <f>+入力シート①!N$4</f>
        <v>0</v>
      </c>
      <c r="E276" s="21"/>
      <c r="F276" s="36"/>
      <c r="G276" s="36"/>
      <c r="H276" s="36"/>
      <c r="I276" s="36"/>
      <c r="J276" s="36"/>
      <c r="K276" s="37"/>
      <c r="M276" s="16"/>
      <c r="N276" s="202">
        <v>0</v>
      </c>
      <c r="O276" s="99">
        <v>0</v>
      </c>
      <c r="P276" s="99">
        <v>0.45833333333333331</v>
      </c>
      <c r="Q276" s="99">
        <v>0.4826388888888889</v>
      </c>
      <c r="R276" s="99">
        <v>0.4548611111111111</v>
      </c>
      <c r="S276" s="164">
        <v>0.41180555555555554</v>
      </c>
      <c r="T276" s="164">
        <v>0.4236111111111111</v>
      </c>
      <c r="U276" s="164">
        <v>0</v>
      </c>
      <c r="V276" s="157">
        <v>0.4236111111111111</v>
      </c>
      <c r="W276" s="157">
        <v>0.4375</v>
      </c>
      <c r="X276" s="164">
        <v>0.44444444444444442</v>
      </c>
      <c r="Y276" s="157">
        <v>0.40972222222222199</v>
      </c>
      <c r="Z276" s="157">
        <v>0.4513888888888889</v>
      </c>
      <c r="AA276" s="157"/>
      <c r="BN276" s="16"/>
    </row>
    <row r="277" spans="1:66">
      <c r="A277" s="319"/>
      <c r="B277" s="227" t="s">
        <v>22</v>
      </c>
      <c r="C277" s="7">
        <v>0</v>
      </c>
      <c r="D277" t="str">
        <f>+入力シート①!N$5</f>
        <v>-</v>
      </c>
      <c r="E277">
        <f t="shared" ref="E277:E289" si="102">+COUNT($M277:$BN277)</f>
        <v>21</v>
      </c>
      <c r="F277" s="5">
        <f t="shared" ref="F277:F289" si="103">+AVERAGE($M277:$BN277)</f>
        <v>24.082109523809521</v>
      </c>
      <c r="G277" s="5">
        <f t="shared" ref="G277:G289" si="104">+STDEV($M277:$BN277)</f>
        <v>1.0224204379338091</v>
      </c>
      <c r="H277" s="5">
        <f t="shared" ref="H277:H289" si="105">+MAX($M277:$BN277)</f>
        <v>25.59</v>
      </c>
      <c r="I277" s="5">
        <f t="shared" ref="I277:I289" si="106">+MIN($M277:$BN277)</f>
        <v>22.2</v>
      </c>
      <c r="J277" s="5" t="e">
        <f>+D277-F277</f>
        <v>#VALUE!</v>
      </c>
      <c r="K277" s="5" t="e">
        <f>+J277/G277</f>
        <v>#VALUE!</v>
      </c>
      <c r="M277" s="16"/>
      <c r="N277" s="177" t="s">
        <v>109</v>
      </c>
      <c r="P277">
        <v>25</v>
      </c>
      <c r="Q277">
        <v>25.59</v>
      </c>
      <c r="R277">
        <v>25.2</v>
      </c>
      <c r="S277" s="17">
        <v>22.66</v>
      </c>
      <c r="T277" s="17">
        <v>24.78</v>
      </c>
      <c r="V277" s="17">
        <v>25.2</v>
      </c>
      <c r="W277" s="17">
        <v>25.194299999999998</v>
      </c>
      <c r="X277" s="17">
        <v>24.1</v>
      </c>
      <c r="Y277" s="17">
        <v>24</v>
      </c>
      <c r="Z277" s="17">
        <v>25</v>
      </c>
      <c r="AA277" s="17">
        <v>23.9</v>
      </c>
      <c r="AC277" s="90">
        <v>24.7</v>
      </c>
      <c r="AD277">
        <v>23.1</v>
      </c>
      <c r="AL277">
        <v>23.5</v>
      </c>
      <c r="AO277">
        <v>23.9</v>
      </c>
      <c r="AR277">
        <v>24.7</v>
      </c>
      <c r="AU277">
        <v>22.7</v>
      </c>
      <c r="AZ277">
        <v>22.4</v>
      </c>
      <c r="BC277">
        <v>24.3</v>
      </c>
      <c r="BE277">
        <v>22.2</v>
      </c>
      <c r="BJ277">
        <v>23.6</v>
      </c>
      <c r="BN277" s="16"/>
    </row>
    <row r="278" spans="1:66">
      <c r="A278" s="319"/>
      <c r="B278" s="227"/>
      <c r="C278" s="7">
        <v>10</v>
      </c>
      <c r="D278" t="str">
        <f>+入力シート①!N$6</f>
        <v>-</v>
      </c>
      <c r="E278">
        <f t="shared" si="102"/>
        <v>20</v>
      </c>
      <c r="F278" s="5">
        <f t="shared" si="103"/>
        <v>23.796655000000005</v>
      </c>
      <c r="G278" s="5">
        <f t="shared" si="104"/>
        <v>1.1515120615384022</v>
      </c>
      <c r="H278" s="5">
        <f t="shared" si="105"/>
        <v>25.59</v>
      </c>
      <c r="I278" s="5">
        <f t="shared" si="106"/>
        <v>21.61</v>
      </c>
      <c r="J278" s="5" t="e">
        <f t="shared" ref="J278:J289" si="107">+D278-F278</f>
        <v>#VALUE!</v>
      </c>
      <c r="K278" s="5" t="e">
        <f t="shared" ref="K278:K289" si="108">+J278/G278</f>
        <v>#VALUE!</v>
      </c>
      <c r="M278" s="16"/>
      <c r="N278" s="177" t="s">
        <v>109</v>
      </c>
      <c r="P278">
        <v>25</v>
      </c>
      <c r="Q278">
        <v>25.59</v>
      </c>
      <c r="S278" s="17">
        <v>22.66</v>
      </c>
      <c r="T278" s="17">
        <v>24.78</v>
      </c>
      <c r="V278" s="17">
        <v>25.18</v>
      </c>
      <c r="W278" s="17">
        <v>25.195499999999999</v>
      </c>
      <c r="X278" s="17">
        <v>24.151800000000001</v>
      </c>
      <c r="Y278" s="17">
        <v>24.017900000000001</v>
      </c>
      <c r="Z278" s="17">
        <v>25.017900000000001</v>
      </c>
      <c r="AA278" s="17">
        <v>23.38</v>
      </c>
      <c r="AC278" s="90">
        <v>24.64</v>
      </c>
      <c r="AD278">
        <v>23.06</v>
      </c>
      <c r="AL278">
        <v>23.3</v>
      </c>
      <c r="AO278">
        <v>23.36</v>
      </c>
      <c r="AR278">
        <v>22.67</v>
      </c>
      <c r="AU278">
        <v>21.61</v>
      </c>
      <c r="AZ278">
        <v>22.09</v>
      </c>
      <c r="BC278">
        <v>23.99</v>
      </c>
      <c r="BE278">
        <v>22.43</v>
      </c>
      <c r="BJ278">
        <v>23.81</v>
      </c>
      <c r="BN278" s="16"/>
    </row>
    <row r="279" spans="1:66">
      <c r="A279" s="319"/>
      <c r="B279" s="227"/>
      <c r="C279" s="7">
        <v>20</v>
      </c>
      <c r="D279" t="str">
        <f>+入力シート①!N$7</f>
        <v>-</v>
      </c>
      <c r="E279">
        <f t="shared" si="102"/>
        <v>20</v>
      </c>
      <c r="F279" s="5">
        <f t="shared" si="103"/>
        <v>23.737075000000001</v>
      </c>
      <c r="G279" s="5">
        <f t="shared" si="104"/>
        <v>1.1901211569791847</v>
      </c>
      <c r="H279" s="5">
        <f t="shared" si="105"/>
        <v>25.58</v>
      </c>
      <c r="I279" s="5">
        <f t="shared" si="106"/>
        <v>21.6</v>
      </c>
      <c r="J279" s="5" t="e">
        <f t="shared" si="107"/>
        <v>#VALUE!</v>
      </c>
      <c r="K279" s="5" t="e">
        <f t="shared" si="108"/>
        <v>#VALUE!</v>
      </c>
      <c r="M279" s="16"/>
      <c r="N279" s="177" t="s">
        <v>109</v>
      </c>
      <c r="P279">
        <v>25</v>
      </c>
      <c r="Q279">
        <v>25.58</v>
      </c>
      <c r="S279" s="17">
        <v>22.65</v>
      </c>
      <c r="T279" s="17">
        <v>24.77</v>
      </c>
      <c r="V279" s="17">
        <v>25.19</v>
      </c>
      <c r="W279" s="17">
        <v>25.198799999999999</v>
      </c>
      <c r="X279" s="17">
        <v>24.151299999999999</v>
      </c>
      <c r="Y279" s="17">
        <v>24.020700000000001</v>
      </c>
      <c r="Z279" s="17">
        <v>25.020700000000001</v>
      </c>
      <c r="AA279" s="17">
        <v>22.88</v>
      </c>
      <c r="AC279" s="90">
        <v>24.63</v>
      </c>
      <c r="AD279">
        <v>23.07</v>
      </c>
      <c r="AL279">
        <v>23.3</v>
      </c>
      <c r="AO279">
        <v>22.99</v>
      </c>
      <c r="AR279">
        <v>22.67</v>
      </c>
      <c r="AU279">
        <v>21.6</v>
      </c>
      <c r="AZ279">
        <v>21.99</v>
      </c>
      <c r="BC279">
        <v>23.9</v>
      </c>
      <c r="BE279">
        <v>22.32</v>
      </c>
      <c r="BJ279">
        <v>23.81</v>
      </c>
      <c r="BN279" s="16"/>
    </row>
    <row r="280" spans="1:66">
      <c r="A280" s="319"/>
      <c r="B280" s="227"/>
      <c r="C280" s="7">
        <v>30</v>
      </c>
      <c r="D280" t="str">
        <f>+入力シート①!N$8</f>
        <v>-</v>
      </c>
      <c r="E280">
        <f t="shared" si="102"/>
        <v>20</v>
      </c>
      <c r="F280" s="5">
        <f t="shared" si="103"/>
        <v>23.648445000000006</v>
      </c>
      <c r="G280" s="5">
        <f t="shared" si="104"/>
        <v>1.2781500511018176</v>
      </c>
      <c r="H280" s="5">
        <f t="shared" si="105"/>
        <v>25.57</v>
      </c>
      <c r="I280" s="5">
        <f t="shared" si="106"/>
        <v>21.56</v>
      </c>
      <c r="J280" s="5" t="e">
        <f t="shared" si="107"/>
        <v>#VALUE!</v>
      </c>
      <c r="K280" s="5" t="e">
        <f t="shared" si="108"/>
        <v>#VALUE!</v>
      </c>
      <c r="M280" s="16"/>
      <c r="N280" s="177" t="s">
        <v>109</v>
      </c>
      <c r="P280">
        <v>25</v>
      </c>
      <c r="Q280">
        <v>25.57</v>
      </c>
      <c r="S280" s="17">
        <v>22.66</v>
      </c>
      <c r="T280" s="17">
        <v>24.76</v>
      </c>
      <c r="V280" s="17">
        <v>25.18</v>
      </c>
      <c r="W280" s="17">
        <v>25.200299999999999</v>
      </c>
      <c r="X280" s="17">
        <v>24.1904</v>
      </c>
      <c r="Y280" s="17">
        <v>24.019100000000002</v>
      </c>
      <c r="Z280" s="17">
        <v>25.019100000000002</v>
      </c>
      <c r="AA280" s="17">
        <v>22.78</v>
      </c>
      <c r="AC280" s="90">
        <v>24.66</v>
      </c>
      <c r="AD280">
        <v>23.06</v>
      </c>
      <c r="AL280">
        <v>23.3</v>
      </c>
      <c r="AO280">
        <v>22.57</v>
      </c>
      <c r="AR280">
        <v>22.48</v>
      </c>
      <c r="AU280">
        <v>21.56</v>
      </c>
      <c r="AZ280">
        <v>21.6</v>
      </c>
      <c r="BC280">
        <v>23.6</v>
      </c>
      <c r="BE280">
        <v>21.95</v>
      </c>
      <c r="BJ280">
        <v>23.81</v>
      </c>
      <c r="BN280" s="16"/>
    </row>
    <row r="281" spans="1:66">
      <c r="A281" s="319"/>
      <c r="B281" s="227"/>
      <c r="C281" s="7">
        <v>50</v>
      </c>
      <c r="D281" t="str">
        <f>+入力シート①!N$9</f>
        <v>-</v>
      </c>
      <c r="E281">
        <f t="shared" si="102"/>
        <v>20</v>
      </c>
      <c r="F281" s="5">
        <f t="shared" si="103"/>
        <v>23.492065000000004</v>
      </c>
      <c r="G281" s="5">
        <f t="shared" si="104"/>
        <v>1.4408004676768726</v>
      </c>
      <c r="H281" s="5">
        <f t="shared" si="105"/>
        <v>25.497</v>
      </c>
      <c r="I281" s="5">
        <f t="shared" si="106"/>
        <v>20.99</v>
      </c>
      <c r="J281" s="5" t="e">
        <f t="shared" si="107"/>
        <v>#VALUE!</v>
      </c>
      <c r="K281" s="5" t="e">
        <f t="shared" si="108"/>
        <v>#VALUE!</v>
      </c>
      <c r="M281" s="16"/>
      <c r="N281" s="177" t="s">
        <v>109</v>
      </c>
      <c r="P281">
        <v>25</v>
      </c>
      <c r="Q281">
        <v>25.497</v>
      </c>
      <c r="S281" s="17">
        <v>22.66</v>
      </c>
      <c r="T281" s="17">
        <v>24.77</v>
      </c>
      <c r="V281" s="17">
        <v>25.19</v>
      </c>
      <c r="W281" s="17">
        <v>25.203800000000001</v>
      </c>
      <c r="X281" s="17">
        <v>24.1553</v>
      </c>
      <c r="Y281" s="17">
        <v>23.997599999999998</v>
      </c>
      <c r="Z281" s="17">
        <v>24.997599999999998</v>
      </c>
      <c r="AA281" s="17">
        <v>22.28</v>
      </c>
      <c r="AC281" s="90">
        <v>24.62</v>
      </c>
      <c r="AD281">
        <v>23.06</v>
      </c>
      <c r="AL281">
        <v>23.31</v>
      </c>
      <c r="AO281">
        <v>22.01</v>
      </c>
      <c r="AR281">
        <v>22.04</v>
      </c>
      <c r="AU281">
        <v>21.55</v>
      </c>
      <c r="AZ281">
        <v>20.99</v>
      </c>
      <c r="BC281">
        <v>23.36</v>
      </c>
      <c r="BE281">
        <v>21.34</v>
      </c>
      <c r="BJ281">
        <v>23.81</v>
      </c>
      <c r="BN281" s="16"/>
    </row>
    <row r="282" spans="1:66">
      <c r="A282" s="319"/>
      <c r="B282" s="227"/>
      <c r="C282" s="7">
        <v>75</v>
      </c>
      <c r="D282" t="str">
        <f>+入力シート①!N$10</f>
        <v>-</v>
      </c>
      <c r="E282">
        <f t="shared" si="102"/>
        <v>19</v>
      </c>
      <c r="F282" s="5">
        <f t="shared" si="103"/>
        <v>23.297936842105262</v>
      </c>
      <c r="G282" s="5">
        <f t="shared" si="104"/>
        <v>1.5256244784096795</v>
      </c>
      <c r="H282" s="5">
        <f t="shared" si="105"/>
        <v>25.2089</v>
      </c>
      <c r="I282" s="5">
        <f t="shared" si="106"/>
        <v>20.52</v>
      </c>
      <c r="J282" s="5" t="e">
        <f t="shared" si="107"/>
        <v>#VALUE!</v>
      </c>
      <c r="K282" s="5" t="e">
        <f t="shared" si="108"/>
        <v>#VALUE!</v>
      </c>
      <c r="M282" s="16"/>
      <c r="N282" s="177" t="s">
        <v>109</v>
      </c>
      <c r="P282">
        <v>25</v>
      </c>
      <c r="Q282">
        <v>23.899799999999999</v>
      </c>
      <c r="S282" s="17">
        <v>22.67</v>
      </c>
      <c r="T282" s="17">
        <v>24.77</v>
      </c>
      <c r="V282" s="17">
        <v>25.18</v>
      </c>
      <c r="W282" s="17">
        <v>25.2089</v>
      </c>
      <c r="X282" s="17">
        <v>24.165099999999999</v>
      </c>
      <c r="Y282" s="17">
        <v>23.888500000000001</v>
      </c>
      <c r="Z282" s="17">
        <v>24.888500000000001</v>
      </c>
      <c r="AA282" s="17">
        <v>21.49</v>
      </c>
      <c r="AC282" s="90">
        <v>24.53</v>
      </c>
      <c r="AL282">
        <v>23.31</v>
      </c>
      <c r="AO282">
        <v>22</v>
      </c>
      <c r="AR282">
        <v>21.69</v>
      </c>
      <c r="AU282">
        <v>21.44</v>
      </c>
      <c r="AZ282">
        <v>20.52</v>
      </c>
      <c r="BC282">
        <v>23.1</v>
      </c>
      <c r="BE282">
        <v>21.12</v>
      </c>
      <c r="BJ282">
        <v>23.79</v>
      </c>
      <c r="BN282" s="16"/>
    </row>
    <row r="283" spans="1:66">
      <c r="A283" s="319"/>
      <c r="B283" s="227"/>
      <c r="C283" s="7">
        <v>100</v>
      </c>
      <c r="D283" t="str">
        <f>+入力シート①!N$11</f>
        <v>-</v>
      </c>
      <c r="E283">
        <f t="shared" si="102"/>
        <v>21</v>
      </c>
      <c r="F283" s="5">
        <f t="shared" si="103"/>
        <v>21.890342857142858</v>
      </c>
      <c r="G283" s="5">
        <f t="shared" si="104"/>
        <v>2.0803124160979829</v>
      </c>
      <c r="H283" s="5">
        <f t="shared" si="105"/>
        <v>25.212599999999998</v>
      </c>
      <c r="I283" s="5">
        <f t="shared" si="106"/>
        <v>18.329999999999998</v>
      </c>
      <c r="J283" s="5" t="e">
        <f t="shared" si="107"/>
        <v>#VALUE!</v>
      </c>
      <c r="K283" s="5" t="e">
        <f t="shared" si="108"/>
        <v>#VALUE!</v>
      </c>
      <c r="M283" s="16"/>
      <c r="N283" s="177" t="s">
        <v>109</v>
      </c>
      <c r="P283">
        <v>24.36</v>
      </c>
      <c r="Q283">
        <v>22.997</v>
      </c>
      <c r="R283">
        <v>25.2</v>
      </c>
      <c r="S283" s="17">
        <v>20.76</v>
      </c>
      <c r="T283" s="17">
        <v>22.78</v>
      </c>
      <c r="V283" s="17">
        <v>21.7</v>
      </c>
      <c r="W283" s="17">
        <v>25.212599999999998</v>
      </c>
      <c r="X283" s="17">
        <v>23.762</v>
      </c>
      <c r="Y283" s="17">
        <v>22.957799999999999</v>
      </c>
      <c r="Z283" s="17">
        <v>23.957799999999999</v>
      </c>
      <c r="AA283" s="17">
        <v>18.329999999999998</v>
      </c>
      <c r="AC283" s="90">
        <v>21.55</v>
      </c>
      <c r="AD283">
        <v>18.41</v>
      </c>
      <c r="AL283">
        <v>23.31</v>
      </c>
      <c r="AO283">
        <v>20.62</v>
      </c>
      <c r="AR283">
        <v>18.98</v>
      </c>
      <c r="AU283">
        <v>20.45</v>
      </c>
      <c r="AZ283">
        <v>19.61</v>
      </c>
      <c r="BC283">
        <v>22.59</v>
      </c>
      <c r="BE283">
        <v>20.82</v>
      </c>
      <c r="BJ283">
        <v>21.34</v>
      </c>
      <c r="BN283" s="16"/>
    </row>
    <row r="284" spans="1:66">
      <c r="A284" s="319"/>
      <c r="B284" s="227"/>
      <c r="C284" s="7">
        <v>150</v>
      </c>
      <c r="D284" t="str">
        <f>+入力シート①!N$12</f>
        <v>-</v>
      </c>
      <c r="E284">
        <f t="shared" si="102"/>
        <v>21</v>
      </c>
      <c r="F284" s="5">
        <f t="shared" si="103"/>
        <v>18.301828571428572</v>
      </c>
      <c r="G284" s="5">
        <f t="shared" si="104"/>
        <v>4.535690741126742</v>
      </c>
      <c r="H284" s="5">
        <f t="shared" si="105"/>
        <v>22.719899999999999</v>
      </c>
      <c r="I284" s="5">
        <f t="shared" si="106"/>
        <v>0</v>
      </c>
      <c r="J284" s="5" t="e">
        <f t="shared" si="107"/>
        <v>#VALUE!</v>
      </c>
      <c r="K284" s="5" t="e">
        <f t="shared" si="108"/>
        <v>#VALUE!</v>
      </c>
      <c r="M284" s="16"/>
      <c r="N284" s="177" t="s">
        <v>109</v>
      </c>
      <c r="P284">
        <v>20.37</v>
      </c>
      <c r="Q284">
        <v>19.48</v>
      </c>
      <c r="R284">
        <v>0</v>
      </c>
      <c r="S284" s="17">
        <v>19.07</v>
      </c>
      <c r="T284" s="17">
        <v>19.22</v>
      </c>
      <c r="V284" s="17">
        <v>19.260000000000002</v>
      </c>
      <c r="W284" s="17">
        <v>22.719899999999999</v>
      </c>
      <c r="X284" s="17">
        <v>20.263100000000001</v>
      </c>
      <c r="Y284" s="17">
        <v>21.037700000000001</v>
      </c>
      <c r="Z284" s="17">
        <v>22.037700000000001</v>
      </c>
      <c r="AA284" s="17">
        <v>16.28</v>
      </c>
      <c r="AC284" s="90">
        <v>19.05</v>
      </c>
      <c r="AD284">
        <v>17.420000000000002</v>
      </c>
      <c r="AL284">
        <v>21.12</v>
      </c>
      <c r="AO284">
        <v>16.8</v>
      </c>
      <c r="AR284">
        <v>17.27</v>
      </c>
      <c r="AU284">
        <v>18.989999999999998</v>
      </c>
      <c r="AZ284">
        <v>17.07</v>
      </c>
      <c r="BC284">
        <v>20.440000000000001</v>
      </c>
      <c r="BE284">
        <v>17.77</v>
      </c>
      <c r="BJ284">
        <v>18.670000000000002</v>
      </c>
      <c r="BN284" s="16"/>
    </row>
    <row r="285" spans="1:66">
      <c r="A285" s="319"/>
      <c r="B285" s="227"/>
      <c r="C285" s="7">
        <v>200</v>
      </c>
      <c r="D285" t="str">
        <f>+入力シート①!N$13</f>
        <v>-</v>
      </c>
      <c r="E285">
        <f t="shared" si="102"/>
        <v>21</v>
      </c>
      <c r="F285" s="5">
        <f t="shared" si="103"/>
        <v>17.495876190476192</v>
      </c>
      <c r="G285" s="5">
        <f t="shared" si="104"/>
        <v>1.8266874264374502</v>
      </c>
      <c r="H285" s="5">
        <f t="shared" si="105"/>
        <v>20.1449</v>
      </c>
      <c r="I285" s="5">
        <f t="shared" si="106"/>
        <v>13.09</v>
      </c>
      <c r="J285" s="5" t="e">
        <f t="shared" si="107"/>
        <v>#VALUE!</v>
      </c>
      <c r="K285" s="5" t="e">
        <f t="shared" si="108"/>
        <v>#VALUE!</v>
      </c>
      <c r="M285" s="16"/>
      <c r="N285" s="177" t="s">
        <v>109</v>
      </c>
      <c r="P285">
        <v>17.850000000000001</v>
      </c>
      <c r="Q285">
        <v>16.52</v>
      </c>
      <c r="R285">
        <v>19.8</v>
      </c>
      <c r="S285" s="17">
        <v>18.190000000000001</v>
      </c>
      <c r="T285" s="17">
        <v>17.98</v>
      </c>
      <c r="V285" s="17">
        <v>18.18</v>
      </c>
      <c r="W285" s="17">
        <v>20.1449</v>
      </c>
      <c r="X285" s="17">
        <v>18.903099999999998</v>
      </c>
      <c r="Y285" s="17">
        <v>18.622699999999998</v>
      </c>
      <c r="Z285" s="17">
        <v>19.622699999999998</v>
      </c>
      <c r="AA285" s="17">
        <v>13.81</v>
      </c>
      <c r="AC285" s="90">
        <v>17.899999999999999</v>
      </c>
      <c r="AD285">
        <v>16.93</v>
      </c>
      <c r="AL285">
        <v>19.399999999999999</v>
      </c>
      <c r="AO285">
        <v>13.09</v>
      </c>
      <c r="AR285">
        <v>16.190000000000001</v>
      </c>
      <c r="AU285">
        <v>17.86</v>
      </c>
      <c r="AZ285">
        <v>16.46</v>
      </c>
      <c r="BC285">
        <v>16.63</v>
      </c>
      <c r="BE285">
        <v>15.61</v>
      </c>
      <c r="BJ285">
        <v>17.72</v>
      </c>
      <c r="BN285" s="16"/>
    </row>
    <row r="286" spans="1:66">
      <c r="A286" s="319"/>
      <c r="B286" s="227"/>
      <c r="C286" s="7">
        <v>300</v>
      </c>
      <c r="D286" t="str">
        <f>+入力シート①!N$14</f>
        <v>-</v>
      </c>
      <c r="E286">
        <f t="shared" si="102"/>
        <v>14</v>
      </c>
      <c r="F286" s="5">
        <f t="shared" si="103"/>
        <v>15.561978571428568</v>
      </c>
      <c r="G286" s="5">
        <f t="shared" si="104"/>
        <v>2.3911623913513789</v>
      </c>
      <c r="H286" s="5">
        <f t="shared" si="105"/>
        <v>17.934999999999999</v>
      </c>
      <c r="I286" s="5">
        <f t="shared" si="106"/>
        <v>9.57</v>
      </c>
      <c r="J286" s="5" t="e">
        <f t="shared" si="107"/>
        <v>#VALUE!</v>
      </c>
      <c r="K286" s="5" t="e">
        <f t="shared" si="108"/>
        <v>#VALUE!</v>
      </c>
      <c r="M286" s="16"/>
      <c r="N286" s="177" t="s">
        <v>109</v>
      </c>
      <c r="P286">
        <v>13.96</v>
      </c>
      <c r="Q286">
        <v>12.792</v>
      </c>
      <c r="R286">
        <v>12.9</v>
      </c>
      <c r="S286" s="17">
        <v>17.079999999999998</v>
      </c>
      <c r="T286" s="17">
        <v>15.64</v>
      </c>
      <c r="V286" s="17">
        <v>17.190000000000001</v>
      </c>
      <c r="W286" s="17">
        <v>16.714099999999998</v>
      </c>
      <c r="X286" s="17">
        <v>17.211600000000001</v>
      </c>
      <c r="Y286" s="17">
        <v>16.934999999999999</v>
      </c>
      <c r="Z286" s="17">
        <v>17.934999999999999</v>
      </c>
      <c r="AA286" s="17">
        <v>9.57</v>
      </c>
      <c r="AC286" s="90">
        <v>16.72</v>
      </c>
      <c r="AD286">
        <v>15.89</v>
      </c>
      <c r="AL286">
        <v>17.329999999999998</v>
      </c>
      <c r="BN286" s="16"/>
    </row>
    <row r="287" spans="1:66">
      <c r="A287" s="319"/>
      <c r="B287" s="227"/>
      <c r="C287" s="7">
        <v>400</v>
      </c>
      <c r="D287" t="str">
        <f>+入力シート①!N$15</f>
        <v>-</v>
      </c>
      <c r="E287">
        <f t="shared" si="102"/>
        <v>14</v>
      </c>
      <c r="F287" s="5">
        <f t="shared" si="103"/>
        <v>13.163464285714287</v>
      </c>
      <c r="G287" s="5">
        <f t="shared" si="104"/>
        <v>3.0989417716392911</v>
      </c>
      <c r="H287" s="5">
        <f t="shared" si="105"/>
        <v>16.613</v>
      </c>
      <c r="I287" s="5">
        <f t="shared" si="106"/>
        <v>7.3</v>
      </c>
      <c r="J287" s="5" t="e">
        <f t="shared" si="107"/>
        <v>#VALUE!</v>
      </c>
      <c r="K287" s="5" t="e">
        <f t="shared" si="108"/>
        <v>#VALUE!</v>
      </c>
      <c r="M287" s="16"/>
      <c r="N287" s="177" t="s">
        <v>109</v>
      </c>
      <c r="P287">
        <v>9.86</v>
      </c>
      <c r="Q287">
        <v>9.18</v>
      </c>
      <c r="R287">
        <v>8.9</v>
      </c>
      <c r="S287" s="17">
        <v>15.33</v>
      </c>
      <c r="T287" s="17">
        <v>11.69</v>
      </c>
      <c r="V287" s="17">
        <v>15.4</v>
      </c>
      <c r="W287" s="17">
        <v>15.260899999999999</v>
      </c>
      <c r="X287" s="17">
        <v>15.2516</v>
      </c>
      <c r="Y287" s="17">
        <v>15.613</v>
      </c>
      <c r="Z287" s="17">
        <v>16.613</v>
      </c>
      <c r="AA287" s="17">
        <v>7.3</v>
      </c>
      <c r="AC287" s="90">
        <v>14.74</v>
      </c>
      <c r="AD287">
        <v>14.07</v>
      </c>
      <c r="AL287">
        <v>15.08</v>
      </c>
      <c r="BN287" s="16"/>
    </row>
    <row r="288" spans="1:66">
      <c r="A288" s="319"/>
      <c r="B288" s="227"/>
      <c r="C288" s="7">
        <v>500</v>
      </c>
      <c r="D288" t="str">
        <f>+入力シート①!N$16</f>
        <v>-</v>
      </c>
      <c r="E288">
        <f t="shared" si="102"/>
        <v>13</v>
      </c>
      <c r="F288" s="5">
        <f t="shared" si="103"/>
        <v>10.53840769230769</v>
      </c>
      <c r="G288" s="5">
        <f t="shared" si="104"/>
        <v>2.7742717583363334</v>
      </c>
      <c r="H288" s="5">
        <f t="shared" si="105"/>
        <v>14.4733</v>
      </c>
      <c r="I288" s="5">
        <f t="shared" si="106"/>
        <v>5.99</v>
      </c>
      <c r="J288" s="5" t="e">
        <f t="shared" si="107"/>
        <v>#VALUE!</v>
      </c>
      <c r="K288" s="5" t="e">
        <f t="shared" si="108"/>
        <v>#VALUE!</v>
      </c>
      <c r="M288" s="16"/>
      <c r="N288" s="177" t="s">
        <v>109</v>
      </c>
      <c r="P288">
        <v>7.93</v>
      </c>
      <c r="Q288">
        <v>7.83</v>
      </c>
      <c r="R288">
        <v>6.7</v>
      </c>
      <c r="S288" s="17">
        <v>11.72</v>
      </c>
      <c r="T288" s="17">
        <v>8.41</v>
      </c>
      <c r="V288" s="17">
        <v>11.9</v>
      </c>
      <c r="W288" s="17">
        <v>12.5839</v>
      </c>
      <c r="X288" s="17">
        <v>12.408799999999999</v>
      </c>
      <c r="Y288" s="17">
        <v>13.4733</v>
      </c>
      <c r="Z288" s="17">
        <v>14.4733</v>
      </c>
      <c r="AA288" s="17">
        <v>5.99</v>
      </c>
      <c r="AC288" s="90">
        <v>12.02</v>
      </c>
      <c r="AD288">
        <v>11.56</v>
      </c>
      <c r="BN288" s="16"/>
    </row>
    <row r="289" spans="1:66">
      <c r="A289" s="319"/>
      <c r="B289" s="227"/>
      <c r="C289" s="7">
        <v>600</v>
      </c>
      <c r="D289" t="str">
        <f>+入力シート①!N$17</f>
        <v>-</v>
      </c>
      <c r="E289">
        <f t="shared" si="102"/>
        <v>1</v>
      </c>
      <c r="F289" s="5">
        <f t="shared" si="103"/>
        <v>9.27</v>
      </c>
      <c r="G289" s="5" t="e">
        <f t="shared" si="104"/>
        <v>#DIV/0!</v>
      </c>
      <c r="H289" s="5">
        <f t="shared" si="105"/>
        <v>9.27</v>
      </c>
      <c r="I289" s="5">
        <f t="shared" si="106"/>
        <v>9.27</v>
      </c>
      <c r="J289" s="5" t="e">
        <f t="shared" si="107"/>
        <v>#VALUE!</v>
      </c>
      <c r="K289" s="5" t="e">
        <f t="shared" si="108"/>
        <v>#VALUE!</v>
      </c>
      <c r="M289" s="16"/>
      <c r="N289" s="177" t="s">
        <v>109</v>
      </c>
      <c r="S289" s="17">
        <v>9.27</v>
      </c>
      <c r="BN289" s="16"/>
    </row>
    <row r="290" spans="1:66">
      <c r="A290" s="319"/>
      <c r="B290" s="13"/>
      <c r="C290" s="13"/>
      <c r="D290" s="18"/>
      <c r="E290" s="18"/>
      <c r="F290" s="38"/>
      <c r="G290" s="38"/>
      <c r="H290" s="38"/>
      <c r="I290" s="38"/>
      <c r="J290" s="38"/>
      <c r="K290" s="38"/>
      <c r="L290" s="18"/>
      <c r="M290" s="16"/>
      <c r="N290" s="181"/>
      <c r="O290" s="18"/>
      <c r="P290" s="175"/>
      <c r="Q290" s="175"/>
      <c r="R290" s="175"/>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6"/>
    </row>
    <row r="291" spans="1:66">
      <c r="A291" s="319"/>
      <c r="B291" s="228" t="s">
        <v>25</v>
      </c>
      <c r="C291" s="11" t="s">
        <v>23</v>
      </c>
      <c r="D291" t="str">
        <f>+入力シート①!N$19</f>
        <v>-</v>
      </c>
      <c r="E291">
        <f>+COUNT($M291:$BN291)</f>
        <v>21</v>
      </c>
      <c r="F291" s="5">
        <f>+AVERAGE($M291:$BN291)</f>
        <v>147.8095238095238</v>
      </c>
      <c r="G291" s="5">
        <f>+STDEV($M291:$BN291)</f>
        <v>141.40743228261343</v>
      </c>
      <c r="H291" s="5">
        <f>+MAX($M291:$BN291)</f>
        <v>359</v>
      </c>
      <c r="I291" s="5">
        <f>+MIN($M291:$BN291)</f>
        <v>0</v>
      </c>
      <c r="J291" s="5" t="e">
        <f>+D291-F291</f>
        <v>#VALUE!</v>
      </c>
      <c r="K291" s="5" t="e">
        <f>+J291/G291</f>
        <v>#VALUE!</v>
      </c>
      <c r="M291" s="16"/>
      <c r="N291" s="177" t="s">
        <v>109</v>
      </c>
      <c r="P291">
        <v>8</v>
      </c>
      <c r="Q291">
        <v>82</v>
      </c>
      <c r="R291">
        <v>82</v>
      </c>
      <c r="S291" s="17">
        <v>359</v>
      </c>
      <c r="T291" s="17">
        <v>15</v>
      </c>
      <c r="U291" s="17">
        <v>0</v>
      </c>
      <c r="V291" s="17">
        <v>327</v>
      </c>
      <c r="X291" s="17">
        <v>351</v>
      </c>
      <c r="Y291" s="17">
        <v>357</v>
      </c>
      <c r="Z291" s="17">
        <v>358</v>
      </c>
      <c r="AA291" s="17">
        <v>133</v>
      </c>
      <c r="AC291" s="90">
        <v>318</v>
      </c>
      <c r="AD291">
        <v>265</v>
      </c>
      <c r="AL291">
        <v>112</v>
      </c>
      <c r="AO291">
        <v>12</v>
      </c>
      <c r="AR291">
        <v>9</v>
      </c>
      <c r="AU291">
        <v>121</v>
      </c>
      <c r="AZ291">
        <v>72</v>
      </c>
      <c r="BC291">
        <v>90</v>
      </c>
      <c r="BE291">
        <v>23</v>
      </c>
      <c r="BJ291">
        <v>10</v>
      </c>
      <c r="BN291" s="16"/>
    </row>
    <row r="292" spans="1:66">
      <c r="A292" s="319"/>
      <c r="B292" s="229"/>
      <c r="C292" s="8" t="s">
        <v>24</v>
      </c>
      <c r="D292" t="str">
        <f>+入力シート①!N$20</f>
        <v>-</v>
      </c>
      <c r="E292">
        <f>+COUNT($M292:$BN292)</f>
        <v>21</v>
      </c>
      <c r="F292" s="5">
        <f>+AVERAGE($M292:$BN292)</f>
        <v>1.0966666666666669</v>
      </c>
      <c r="G292" s="5">
        <f>+STDEV($M292:$BN292)</f>
        <v>0.65194580551862802</v>
      </c>
      <c r="H292" s="5">
        <f>+MAX($M292:$BN292)</f>
        <v>2.5</v>
      </c>
      <c r="I292" s="5">
        <f>+MIN($M292:$BN292)</f>
        <v>0</v>
      </c>
      <c r="J292" s="5" t="e">
        <f>+D292-F292</f>
        <v>#VALUE!</v>
      </c>
      <c r="K292" s="5" t="e">
        <f>+J292/G292</f>
        <v>#VALUE!</v>
      </c>
      <c r="M292" s="16"/>
      <c r="N292" s="177" t="s">
        <v>109</v>
      </c>
      <c r="P292">
        <v>2.2000000000000002</v>
      </c>
      <c r="Q292">
        <v>1.1000000000000001</v>
      </c>
      <c r="R292">
        <v>1.1000000000000001</v>
      </c>
      <c r="S292" s="17">
        <v>1.3</v>
      </c>
      <c r="T292" s="17">
        <v>2.5</v>
      </c>
      <c r="U292" s="17">
        <v>0</v>
      </c>
      <c r="V292" s="17">
        <v>1.3</v>
      </c>
      <c r="X292" s="17">
        <v>1.2</v>
      </c>
      <c r="Y292" s="17">
        <v>0.9</v>
      </c>
      <c r="Z292" s="17">
        <v>1.9</v>
      </c>
      <c r="AA292" s="17">
        <v>0.9</v>
      </c>
      <c r="AC292" s="90">
        <v>0.8</v>
      </c>
      <c r="AD292">
        <v>1.3</v>
      </c>
      <c r="AL292">
        <v>0.27</v>
      </c>
      <c r="AO292">
        <v>1.64</v>
      </c>
      <c r="AR292">
        <v>1.62</v>
      </c>
      <c r="AU292">
        <v>0.9</v>
      </c>
      <c r="AZ292">
        <v>0.3</v>
      </c>
      <c r="BC292">
        <v>0.1</v>
      </c>
      <c r="BE292">
        <v>1.1000000000000001</v>
      </c>
      <c r="BJ292">
        <v>0.6</v>
      </c>
      <c r="BN292" s="16"/>
    </row>
    <row r="293" spans="1:66" ht="0.95" customHeight="1">
      <c r="A293" s="16"/>
      <c r="B293" s="16"/>
      <c r="C293" s="16"/>
      <c r="D293" s="16"/>
      <c r="E293" s="16"/>
      <c r="F293" s="39"/>
      <c r="G293" s="39"/>
      <c r="H293" s="39"/>
      <c r="I293" s="39"/>
      <c r="J293" s="39"/>
      <c r="K293" s="39"/>
      <c r="L293" s="16"/>
      <c r="M293" s="16"/>
      <c r="N293" s="180"/>
      <c r="O293" s="16"/>
      <c r="P293" s="176"/>
      <c r="Q293" s="176"/>
      <c r="R293" s="17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row>
    <row r="294" spans="1:66" ht="0.95" customHeight="1">
      <c r="A294" s="16"/>
      <c r="B294" s="16"/>
      <c r="C294" s="16"/>
      <c r="D294" s="16"/>
      <c r="E294" s="16"/>
      <c r="F294" s="39"/>
      <c r="G294" s="39"/>
      <c r="H294" s="39"/>
      <c r="I294" s="39"/>
      <c r="J294" s="39"/>
      <c r="K294" s="39"/>
      <c r="L294" s="16"/>
      <c r="M294" s="16"/>
      <c r="N294" s="180"/>
      <c r="O294" s="16"/>
      <c r="P294" s="176"/>
      <c r="Q294" s="176"/>
      <c r="R294" s="17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row>
    <row r="295" spans="1:66" ht="0.95" customHeight="1">
      <c r="A295" s="16"/>
      <c r="B295" s="16"/>
      <c r="C295" s="16"/>
      <c r="D295" s="16"/>
      <c r="E295" s="16"/>
      <c r="F295" s="39"/>
      <c r="G295" s="39"/>
      <c r="H295" s="39"/>
      <c r="I295" s="39"/>
      <c r="J295" s="39"/>
      <c r="K295" s="39"/>
      <c r="L295" s="16"/>
      <c r="M295" s="16"/>
      <c r="N295" s="180"/>
      <c r="O295" s="16"/>
      <c r="P295" s="176"/>
      <c r="Q295" s="176"/>
      <c r="R295" s="17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row>
    <row r="296" spans="1:66" ht="0.95" customHeight="1">
      <c r="A296" s="16"/>
      <c r="B296" s="16"/>
      <c r="C296" s="16"/>
      <c r="D296" s="16"/>
      <c r="E296" s="16"/>
      <c r="F296" s="39"/>
      <c r="G296" s="39"/>
      <c r="H296" s="39"/>
      <c r="I296" s="39"/>
      <c r="J296" s="39"/>
      <c r="K296" s="39"/>
      <c r="L296" s="16"/>
      <c r="M296" s="16"/>
      <c r="N296" s="180"/>
      <c r="O296" s="16"/>
      <c r="P296" s="176"/>
      <c r="Q296" s="176"/>
      <c r="R296" s="17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row>
    <row r="297" spans="1:66" ht="0.95" customHeight="1">
      <c r="A297" s="16"/>
      <c r="B297" s="16"/>
      <c r="C297" s="16"/>
      <c r="D297" s="16"/>
      <c r="E297" s="16"/>
      <c r="F297" s="39"/>
      <c r="G297" s="39"/>
      <c r="H297" s="39"/>
      <c r="I297" s="39"/>
      <c r="J297" s="39"/>
      <c r="K297" s="39"/>
      <c r="L297" s="16"/>
      <c r="M297" s="16"/>
      <c r="N297" s="180"/>
      <c r="O297" s="16"/>
      <c r="P297" s="176"/>
      <c r="Q297" s="176"/>
      <c r="R297" s="17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row>
    <row r="298" spans="1:66" ht="0.95" customHeight="1">
      <c r="A298" s="16"/>
      <c r="B298" s="16"/>
      <c r="C298" s="16"/>
      <c r="D298" s="16"/>
      <c r="E298" s="16"/>
      <c r="F298" s="39"/>
      <c r="G298" s="39"/>
      <c r="H298" s="39"/>
      <c r="I298" s="39"/>
      <c r="J298" s="39"/>
      <c r="K298" s="39"/>
      <c r="L298" s="16"/>
      <c r="M298" s="16"/>
      <c r="N298" s="180"/>
      <c r="O298" s="16"/>
      <c r="P298" s="176"/>
      <c r="Q298" s="176"/>
      <c r="R298" s="17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row>
    <row r="299" spans="1:66" ht="0.95" customHeight="1">
      <c r="A299" s="16"/>
      <c r="B299" s="16"/>
      <c r="C299" s="16"/>
      <c r="D299" s="16"/>
      <c r="E299" s="16"/>
      <c r="F299" s="39"/>
      <c r="G299" s="39"/>
      <c r="H299" s="39"/>
      <c r="I299" s="39"/>
      <c r="J299" s="39"/>
      <c r="K299" s="39"/>
      <c r="L299" s="16"/>
      <c r="M299" s="16"/>
      <c r="N299" s="180"/>
      <c r="O299" s="16"/>
      <c r="P299" s="176"/>
      <c r="Q299" s="176"/>
      <c r="R299" s="17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row>
    <row r="300" spans="1:66" ht="0.95" customHeight="1">
      <c r="A300" s="16"/>
      <c r="B300" s="16"/>
      <c r="C300" s="16"/>
      <c r="D300" s="16"/>
      <c r="E300" s="16"/>
      <c r="F300" s="39"/>
      <c r="G300" s="39"/>
      <c r="H300" s="39"/>
      <c r="I300" s="39"/>
      <c r="J300" s="39"/>
      <c r="K300" s="39"/>
      <c r="L300" s="16"/>
      <c r="M300" s="16"/>
      <c r="N300" s="180"/>
      <c r="O300" s="16"/>
      <c r="P300" s="176"/>
      <c r="Q300" s="176"/>
      <c r="R300" s="17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row>
    <row r="301" spans="1:66" ht="16.5" thickBot="1">
      <c r="D301" s="1" t="s">
        <v>26</v>
      </c>
      <c r="E301" s="1" t="s">
        <v>3</v>
      </c>
      <c r="F301" s="4" t="s">
        <v>4</v>
      </c>
      <c r="G301" s="4" t="s">
        <v>8</v>
      </c>
      <c r="H301" s="4" t="s">
        <v>5</v>
      </c>
      <c r="I301" s="4" t="s">
        <v>6</v>
      </c>
      <c r="J301" s="4" t="s">
        <v>7</v>
      </c>
      <c r="K301" s="5" t="s">
        <v>56</v>
      </c>
      <c r="M301" s="16"/>
      <c r="N301" s="178" t="s">
        <v>26</v>
      </c>
      <c r="O301" s="1" t="s">
        <v>26</v>
      </c>
      <c r="P301" s="1" t="s">
        <v>26</v>
      </c>
      <c r="Q301" s="1" t="s">
        <v>26</v>
      </c>
      <c r="R301" s="1" t="s">
        <v>26</v>
      </c>
      <c r="S301" s="17" t="s">
        <v>105</v>
      </c>
      <c r="T301" s="17" t="s">
        <v>105</v>
      </c>
      <c r="U301" s="17" t="s">
        <v>105</v>
      </c>
      <c r="X301" s="156"/>
      <c r="AA301" s="156"/>
      <c r="AB301" s="91"/>
      <c r="AC301" s="91"/>
      <c r="AD301" s="1"/>
      <c r="AE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6"/>
    </row>
    <row r="302" spans="1:66">
      <c r="A302" s="319">
        <v>46</v>
      </c>
      <c r="B302" s="230" t="s">
        <v>18</v>
      </c>
      <c r="C302" s="231"/>
      <c r="D302" s="92">
        <f>+入力シート①!P$2</f>
        <v>0</v>
      </c>
      <c r="E302" s="19"/>
      <c r="F302" s="32"/>
      <c r="G302" s="32"/>
      <c r="H302" s="32"/>
      <c r="I302" s="32"/>
      <c r="J302" s="32"/>
      <c r="K302" s="33"/>
      <c r="M302" s="16"/>
      <c r="N302" s="92">
        <v>0</v>
      </c>
      <c r="O302" s="92">
        <v>0</v>
      </c>
      <c r="P302" s="92">
        <v>0</v>
      </c>
      <c r="Q302" s="92">
        <v>0</v>
      </c>
      <c r="R302" s="92">
        <v>0</v>
      </c>
      <c r="S302" s="165">
        <v>0</v>
      </c>
      <c r="T302" s="165">
        <v>0</v>
      </c>
      <c r="U302" s="165">
        <v>0</v>
      </c>
      <c r="V302" s="17">
        <v>0</v>
      </c>
      <c r="X302" s="17">
        <f t="shared" ref="X302:BF302" si="109">+X$1</f>
        <v>2009</v>
      </c>
      <c r="Y302" s="17">
        <f t="shared" si="109"/>
        <v>2008</v>
      </c>
      <c r="Z302" s="17">
        <f t="shared" si="109"/>
        <v>2007</v>
      </c>
      <c r="AA302" s="17">
        <f t="shared" si="109"/>
        <v>2006</v>
      </c>
      <c r="AB302" s="90">
        <f t="shared" si="109"/>
        <v>2005</v>
      </c>
      <c r="AC302" s="90">
        <f t="shared" si="109"/>
        <v>2004</v>
      </c>
      <c r="AD302">
        <f t="shared" si="109"/>
        <v>2003</v>
      </c>
      <c r="AE302">
        <f t="shared" si="109"/>
        <v>2002</v>
      </c>
      <c r="AF302">
        <f t="shared" si="109"/>
        <v>2001</v>
      </c>
      <c r="AG302">
        <f t="shared" si="109"/>
        <v>2000</v>
      </c>
      <c r="AH302">
        <f t="shared" si="109"/>
        <v>1999</v>
      </c>
      <c r="AI302">
        <f t="shared" si="109"/>
        <v>1998</v>
      </c>
      <c r="AJ302">
        <f t="shared" si="109"/>
        <v>1997</v>
      </c>
      <c r="AK302">
        <f t="shared" si="109"/>
        <v>1996</v>
      </c>
      <c r="AL302">
        <f t="shared" si="109"/>
        <v>1995</v>
      </c>
      <c r="AM302">
        <f t="shared" si="109"/>
        <v>1994</v>
      </c>
      <c r="AN302">
        <f t="shared" si="109"/>
        <v>0</v>
      </c>
      <c r="AO302">
        <f t="shared" si="109"/>
        <v>1992</v>
      </c>
      <c r="AP302">
        <f t="shared" si="109"/>
        <v>1991</v>
      </c>
      <c r="AQ302">
        <f t="shared" si="109"/>
        <v>1990</v>
      </c>
      <c r="AR302">
        <f t="shared" si="109"/>
        <v>1990</v>
      </c>
      <c r="AS302">
        <f t="shared" si="109"/>
        <v>1990</v>
      </c>
      <c r="AT302">
        <f t="shared" si="109"/>
        <v>1989</v>
      </c>
      <c r="AU302">
        <f t="shared" si="109"/>
        <v>1989</v>
      </c>
      <c r="AV302">
        <f t="shared" si="109"/>
        <v>1988</v>
      </c>
      <c r="AW302">
        <f t="shared" si="109"/>
        <v>1987</v>
      </c>
      <c r="AX302">
        <f t="shared" si="109"/>
        <v>1987</v>
      </c>
      <c r="AY302">
        <f t="shared" si="109"/>
        <v>1986</v>
      </c>
      <c r="AZ302">
        <f t="shared" si="109"/>
        <v>1986</v>
      </c>
      <c r="BA302">
        <f t="shared" si="109"/>
        <v>1986</v>
      </c>
      <c r="BB302">
        <f t="shared" si="109"/>
        <v>1985</v>
      </c>
      <c r="BC302">
        <f t="shared" si="109"/>
        <v>1985</v>
      </c>
      <c r="BD302">
        <f t="shared" si="109"/>
        <v>1985</v>
      </c>
      <c r="BE302">
        <f t="shared" si="109"/>
        <v>1984</v>
      </c>
      <c r="BF302">
        <f t="shared" si="109"/>
        <v>1984</v>
      </c>
      <c r="BG302">
        <f t="shared" ref="BG302:BM302" si="110">+BG$1</f>
        <v>1984</v>
      </c>
      <c r="BH302">
        <f t="shared" si="110"/>
        <v>1983</v>
      </c>
      <c r="BI302">
        <f t="shared" si="110"/>
        <v>1983</v>
      </c>
      <c r="BJ302">
        <f t="shared" si="110"/>
        <v>1983</v>
      </c>
      <c r="BK302">
        <f t="shared" si="110"/>
        <v>1982</v>
      </c>
      <c r="BL302">
        <f t="shared" si="110"/>
        <v>1981</v>
      </c>
      <c r="BM302">
        <f t="shared" si="110"/>
        <v>1980</v>
      </c>
      <c r="BN302" s="16"/>
    </row>
    <row r="303" spans="1:66">
      <c r="A303" s="319"/>
      <c r="B303" s="230" t="s">
        <v>19</v>
      </c>
      <c r="C303" s="231"/>
      <c r="D303" s="93">
        <f>+入力シート①!P$2</f>
        <v>0</v>
      </c>
      <c r="E303" s="20"/>
      <c r="F303" s="34"/>
      <c r="G303" s="34"/>
      <c r="H303" s="34"/>
      <c r="I303" s="34"/>
      <c r="J303" s="34"/>
      <c r="K303" s="35"/>
      <c r="M303" s="16"/>
      <c r="N303" s="93">
        <v>0</v>
      </c>
      <c r="O303" s="93">
        <v>0</v>
      </c>
      <c r="P303" s="93">
        <v>0</v>
      </c>
      <c r="Q303" s="93">
        <v>0</v>
      </c>
      <c r="R303" s="93">
        <v>0</v>
      </c>
      <c r="S303" s="166">
        <v>0</v>
      </c>
      <c r="T303" s="166">
        <v>0</v>
      </c>
      <c r="U303" s="166">
        <v>0</v>
      </c>
      <c r="V303" s="17">
        <v>0</v>
      </c>
      <c r="X303" s="17">
        <f>+X$3</f>
        <v>11</v>
      </c>
      <c r="Y303" s="17">
        <f>+Y$3</f>
        <v>11</v>
      </c>
      <c r="Z303" s="17">
        <f>+Z$3</f>
        <v>11</v>
      </c>
      <c r="AA303" s="17">
        <f t="shared" ref="AA303:BM303" si="111">+AA$3</f>
        <v>11</v>
      </c>
      <c r="AB303" s="90">
        <f t="shared" si="111"/>
        <v>11</v>
      </c>
      <c r="AC303" s="90">
        <f t="shared" si="111"/>
        <v>11</v>
      </c>
      <c r="AD303">
        <f t="shared" si="111"/>
        <v>11</v>
      </c>
      <c r="AE303">
        <f t="shared" si="111"/>
        <v>11</v>
      </c>
      <c r="AF303">
        <f t="shared" si="111"/>
        <v>11</v>
      </c>
      <c r="AG303">
        <f t="shared" si="111"/>
        <v>11</v>
      </c>
      <c r="AH303">
        <f t="shared" si="111"/>
        <v>11</v>
      </c>
      <c r="AI303">
        <f t="shared" si="111"/>
        <v>11</v>
      </c>
      <c r="AJ303">
        <f t="shared" si="111"/>
        <v>11</v>
      </c>
      <c r="AK303">
        <f t="shared" si="111"/>
        <v>11</v>
      </c>
      <c r="AL303">
        <f t="shared" si="111"/>
        <v>11</v>
      </c>
      <c r="AM303">
        <f t="shared" si="111"/>
        <v>11</v>
      </c>
      <c r="AN303">
        <f t="shared" si="111"/>
        <v>11</v>
      </c>
      <c r="AO303">
        <f t="shared" si="111"/>
        <v>11</v>
      </c>
      <c r="AP303">
        <f t="shared" si="111"/>
        <v>11</v>
      </c>
      <c r="AQ303">
        <f t="shared" si="111"/>
        <v>11</v>
      </c>
      <c r="AR303">
        <f t="shared" si="111"/>
        <v>11</v>
      </c>
      <c r="AS303">
        <f t="shared" si="111"/>
        <v>11</v>
      </c>
      <c r="AT303">
        <f t="shared" si="111"/>
        <v>11</v>
      </c>
      <c r="AU303">
        <f t="shared" si="111"/>
        <v>11</v>
      </c>
      <c r="AV303">
        <f t="shared" si="111"/>
        <v>11</v>
      </c>
      <c r="AW303">
        <f t="shared" si="111"/>
        <v>11</v>
      </c>
      <c r="AX303">
        <f t="shared" si="111"/>
        <v>11</v>
      </c>
      <c r="AY303">
        <f t="shared" si="111"/>
        <v>11</v>
      </c>
      <c r="AZ303">
        <f t="shared" si="111"/>
        <v>11</v>
      </c>
      <c r="BA303">
        <f t="shared" si="111"/>
        <v>11</v>
      </c>
      <c r="BB303">
        <f t="shared" si="111"/>
        <v>11</v>
      </c>
      <c r="BC303">
        <f t="shared" si="111"/>
        <v>11</v>
      </c>
      <c r="BD303">
        <f t="shared" si="111"/>
        <v>11</v>
      </c>
      <c r="BE303">
        <f t="shared" si="111"/>
        <v>11</v>
      </c>
      <c r="BF303">
        <f t="shared" si="111"/>
        <v>11</v>
      </c>
      <c r="BG303">
        <f t="shared" si="111"/>
        <v>11</v>
      </c>
      <c r="BH303">
        <f t="shared" si="111"/>
        <v>11</v>
      </c>
      <c r="BI303">
        <f t="shared" si="111"/>
        <v>11</v>
      </c>
      <c r="BJ303">
        <f t="shared" si="111"/>
        <v>11</v>
      </c>
      <c r="BK303">
        <f t="shared" si="111"/>
        <v>11</v>
      </c>
      <c r="BL303">
        <f t="shared" si="111"/>
        <v>11</v>
      </c>
      <c r="BM303">
        <f t="shared" si="111"/>
        <v>11</v>
      </c>
      <c r="BN303" s="16"/>
    </row>
    <row r="304" spans="1:66">
      <c r="A304" s="319"/>
      <c r="B304" s="230" t="s">
        <v>20</v>
      </c>
      <c r="C304" s="231"/>
      <c r="D304" s="94">
        <f>+入力シート①!P$2</f>
        <v>0</v>
      </c>
      <c r="E304" s="20"/>
      <c r="F304" s="34"/>
      <c r="G304" s="34"/>
      <c r="H304" s="34"/>
      <c r="I304" s="34"/>
      <c r="J304" s="34"/>
      <c r="K304" s="35"/>
      <c r="M304" s="16"/>
      <c r="N304" s="201">
        <v>0</v>
      </c>
      <c r="O304" s="94">
        <v>0</v>
      </c>
      <c r="P304" s="94">
        <v>0</v>
      </c>
      <c r="Q304" s="94">
        <v>0</v>
      </c>
      <c r="R304" s="94">
        <v>0</v>
      </c>
      <c r="S304" s="163">
        <v>0</v>
      </c>
      <c r="T304" s="163">
        <v>0</v>
      </c>
      <c r="U304" s="163">
        <v>0</v>
      </c>
      <c r="V304" s="17">
        <v>0</v>
      </c>
      <c r="X304" s="163"/>
      <c r="Y304" s="17">
        <v>13</v>
      </c>
      <c r="Z304" s="17">
        <v>14</v>
      </c>
      <c r="AA304" s="17">
        <v>9</v>
      </c>
      <c r="AK304">
        <v>11</v>
      </c>
      <c r="AS304">
        <v>14</v>
      </c>
      <c r="AX304">
        <v>26</v>
      </c>
      <c r="BA304">
        <v>19</v>
      </c>
      <c r="BF304">
        <v>14</v>
      </c>
      <c r="BM304">
        <v>5</v>
      </c>
      <c r="BN304" s="16"/>
    </row>
    <row r="305" spans="1:66">
      <c r="A305" s="319"/>
      <c r="B305" s="230" t="s">
        <v>57</v>
      </c>
      <c r="C305" s="231"/>
      <c r="D305">
        <f>+入力シート①!P$3</f>
        <v>46</v>
      </c>
      <c r="E305" s="20"/>
      <c r="F305" s="34"/>
      <c r="G305" s="34"/>
      <c r="H305" s="34"/>
      <c r="I305" s="34"/>
      <c r="J305" s="34"/>
      <c r="K305" s="35"/>
      <c r="M305" s="16"/>
      <c r="N305" s="177">
        <v>46</v>
      </c>
      <c r="O305">
        <v>46</v>
      </c>
      <c r="P305">
        <v>46</v>
      </c>
      <c r="Q305">
        <v>46</v>
      </c>
      <c r="R305">
        <v>46</v>
      </c>
      <c r="S305" s="17">
        <v>46</v>
      </c>
      <c r="T305" s="17">
        <v>46</v>
      </c>
      <c r="U305" s="17">
        <v>46</v>
      </c>
      <c r="V305" s="17">
        <v>46</v>
      </c>
      <c r="X305" s="17">
        <f>+$A$302</f>
        <v>46</v>
      </c>
      <c r="Y305" s="17">
        <f>+$A$302</f>
        <v>46</v>
      </c>
      <c r="Z305" s="17">
        <f>+$A$302</f>
        <v>46</v>
      </c>
      <c r="AA305" s="17">
        <f t="shared" ref="AA305:BM305" si="112">+$A$302</f>
        <v>46</v>
      </c>
      <c r="AB305" s="90">
        <f t="shared" si="112"/>
        <v>46</v>
      </c>
      <c r="AC305" s="90">
        <f t="shared" si="112"/>
        <v>46</v>
      </c>
      <c r="AD305">
        <f t="shared" si="112"/>
        <v>46</v>
      </c>
      <c r="AE305">
        <f t="shared" si="112"/>
        <v>46</v>
      </c>
      <c r="AF305">
        <f t="shared" si="112"/>
        <v>46</v>
      </c>
      <c r="AG305">
        <f t="shared" si="112"/>
        <v>46</v>
      </c>
      <c r="AH305">
        <f t="shared" si="112"/>
        <v>46</v>
      </c>
      <c r="AI305">
        <f t="shared" si="112"/>
        <v>46</v>
      </c>
      <c r="AJ305">
        <f t="shared" si="112"/>
        <v>46</v>
      </c>
      <c r="AK305">
        <f t="shared" si="112"/>
        <v>46</v>
      </c>
      <c r="AL305">
        <f t="shared" si="112"/>
        <v>46</v>
      </c>
      <c r="AM305">
        <f t="shared" si="112"/>
        <v>46</v>
      </c>
      <c r="AN305">
        <f t="shared" si="112"/>
        <v>46</v>
      </c>
      <c r="AO305">
        <f t="shared" si="112"/>
        <v>46</v>
      </c>
      <c r="AP305">
        <f t="shared" si="112"/>
        <v>46</v>
      </c>
      <c r="AQ305">
        <f t="shared" si="112"/>
        <v>46</v>
      </c>
      <c r="AR305">
        <f t="shared" si="112"/>
        <v>46</v>
      </c>
      <c r="AS305">
        <f t="shared" si="112"/>
        <v>46</v>
      </c>
      <c r="AT305">
        <f t="shared" si="112"/>
        <v>46</v>
      </c>
      <c r="AU305">
        <f t="shared" si="112"/>
        <v>46</v>
      </c>
      <c r="AV305">
        <f t="shared" si="112"/>
        <v>46</v>
      </c>
      <c r="AW305">
        <f t="shared" si="112"/>
        <v>46</v>
      </c>
      <c r="AX305">
        <f t="shared" si="112"/>
        <v>46</v>
      </c>
      <c r="AY305">
        <f t="shared" si="112"/>
        <v>46</v>
      </c>
      <c r="AZ305">
        <f t="shared" si="112"/>
        <v>46</v>
      </c>
      <c r="BA305">
        <f t="shared" si="112"/>
        <v>46</v>
      </c>
      <c r="BB305">
        <f t="shared" si="112"/>
        <v>46</v>
      </c>
      <c r="BC305">
        <f t="shared" si="112"/>
        <v>46</v>
      </c>
      <c r="BD305">
        <f t="shared" si="112"/>
        <v>46</v>
      </c>
      <c r="BE305">
        <f t="shared" si="112"/>
        <v>46</v>
      </c>
      <c r="BF305">
        <f t="shared" si="112"/>
        <v>46</v>
      </c>
      <c r="BG305">
        <f t="shared" si="112"/>
        <v>46</v>
      </c>
      <c r="BH305">
        <f t="shared" si="112"/>
        <v>46</v>
      </c>
      <c r="BI305">
        <f t="shared" si="112"/>
        <v>46</v>
      </c>
      <c r="BJ305">
        <f t="shared" si="112"/>
        <v>46</v>
      </c>
      <c r="BK305">
        <f t="shared" si="112"/>
        <v>46</v>
      </c>
      <c r="BL305">
        <f t="shared" si="112"/>
        <v>46</v>
      </c>
      <c r="BM305">
        <f t="shared" si="112"/>
        <v>46</v>
      </c>
      <c r="BN305" s="16"/>
    </row>
    <row r="306" spans="1:66" ht="16.5" thickBot="1">
      <c r="A306" s="319"/>
      <c r="B306" s="230" t="s">
        <v>21</v>
      </c>
      <c r="C306" s="231"/>
      <c r="D306" s="99">
        <f>+入力シート①!P$4</f>
        <v>0</v>
      </c>
      <c r="E306" s="21"/>
      <c r="F306" s="36"/>
      <c r="G306" s="36"/>
      <c r="H306" s="36"/>
      <c r="I306" s="36"/>
      <c r="J306" s="36"/>
      <c r="K306" s="37"/>
      <c r="M306" s="16"/>
      <c r="N306" s="202">
        <v>0</v>
      </c>
      <c r="O306" s="99">
        <v>0</v>
      </c>
      <c r="P306" s="99">
        <v>0</v>
      </c>
      <c r="Q306" s="99">
        <v>0</v>
      </c>
      <c r="R306" s="99">
        <v>0</v>
      </c>
      <c r="S306" s="164">
        <v>0</v>
      </c>
      <c r="T306" s="164">
        <v>0</v>
      </c>
      <c r="U306" s="164">
        <v>0</v>
      </c>
      <c r="V306" s="17">
        <v>0</v>
      </c>
      <c r="X306" s="164"/>
      <c r="Y306" s="157">
        <v>0.22222222222222199</v>
      </c>
      <c r="Z306" s="157">
        <v>0.2638888888888889</v>
      </c>
      <c r="BN306" s="16"/>
    </row>
    <row r="307" spans="1:66">
      <c r="A307" s="319"/>
      <c r="B307" s="227" t="s">
        <v>22</v>
      </c>
      <c r="C307" s="7">
        <v>0</v>
      </c>
      <c r="D307">
        <f>+入力シート①!P$5</f>
        <v>0</v>
      </c>
      <c r="E307">
        <f t="shared" ref="E307:E319" si="113">+COUNT($M307:$BN307)</f>
        <v>18</v>
      </c>
      <c r="F307" s="5">
        <f t="shared" ref="F307:F319" si="114">+AVERAGE($M307:$BN307)</f>
        <v>11.394444444444444</v>
      </c>
      <c r="G307" s="5">
        <f t="shared" ref="G307:G319" si="115">+STDEV($M307:$BN307)</f>
        <v>11.843462938646153</v>
      </c>
      <c r="H307" s="5">
        <f t="shared" ref="H307:H319" si="116">+MAX($M307:$BN307)</f>
        <v>25</v>
      </c>
      <c r="I307" s="5">
        <f t="shared" ref="I307:I319" si="117">+MIN($M307:$BN307)</f>
        <v>0</v>
      </c>
      <c r="J307" s="5">
        <f>+D307-F307</f>
        <v>-11.394444444444444</v>
      </c>
      <c r="K307" s="5">
        <f>+J307/G307</f>
        <v>-0.96208722934096191</v>
      </c>
      <c r="M307" s="16"/>
      <c r="N307" s="177">
        <v>0</v>
      </c>
      <c r="O307">
        <v>0</v>
      </c>
      <c r="P307">
        <v>0</v>
      </c>
      <c r="Q307">
        <v>0</v>
      </c>
      <c r="R307">
        <v>0</v>
      </c>
      <c r="S307" s="17">
        <v>0</v>
      </c>
      <c r="T307" s="17">
        <v>0</v>
      </c>
      <c r="U307" s="17">
        <v>0</v>
      </c>
      <c r="V307" s="17">
        <v>0</v>
      </c>
      <c r="Y307" s="17">
        <v>23.3</v>
      </c>
      <c r="Z307" s="17">
        <v>24.3</v>
      </c>
      <c r="AA307" s="17">
        <v>23.9</v>
      </c>
      <c r="AK307">
        <v>25</v>
      </c>
      <c r="AS307">
        <v>21.9</v>
      </c>
      <c r="AX307">
        <v>23.3</v>
      </c>
      <c r="BA307">
        <v>23.1</v>
      </c>
      <c r="BF307">
        <v>16.7</v>
      </c>
      <c r="BM307">
        <v>23.6</v>
      </c>
      <c r="BN307" s="16"/>
    </row>
    <row r="308" spans="1:66">
      <c r="A308" s="319"/>
      <c r="B308" s="227"/>
      <c r="C308" s="7">
        <v>10</v>
      </c>
      <c r="D308">
        <f>+入力シート①!P$6</f>
        <v>0</v>
      </c>
      <c r="E308">
        <f t="shared" si="113"/>
        <v>18</v>
      </c>
      <c r="F308" s="5">
        <f t="shared" si="114"/>
        <v>11.303444444444445</v>
      </c>
      <c r="G308" s="5">
        <f t="shared" si="115"/>
        <v>11.762647457210234</v>
      </c>
      <c r="H308" s="5">
        <f t="shared" si="116"/>
        <v>24.88</v>
      </c>
      <c r="I308" s="5">
        <f t="shared" si="117"/>
        <v>0</v>
      </c>
      <c r="J308" s="5">
        <f t="shared" ref="J308:J319" si="118">+D308-F308</f>
        <v>-11.303444444444445</v>
      </c>
      <c r="K308" s="5">
        <f t="shared" ref="K308:K319" si="119">+J308/G308</f>
        <v>-0.96096091339672784</v>
      </c>
      <c r="M308" s="16"/>
      <c r="N308" s="177">
        <v>0</v>
      </c>
      <c r="O308">
        <v>0</v>
      </c>
      <c r="P308">
        <v>0</v>
      </c>
      <c r="Q308">
        <v>0</v>
      </c>
      <c r="R308">
        <v>0</v>
      </c>
      <c r="S308" s="17">
        <v>0</v>
      </c>
      <c r="T308" s="17">
        <v>0</v>
      </c>
      <c r="U308" s="17">
        <v>0</v>
      </c>
      <c r="V308" s="17">
        <v>0</v>
      </c>
      <c r="Y308" s="17">
        <v>23.335999999999999</v>
      </c>
      <c r="Z308" s="17">
        <v>24.335999999999999</v>
      </c>
      <c r="AA308" s="17">
        <v>23.94</v>
      </c>
      <c r="AK308">
        <v>24.88</v>
      </c>
      <c r="AS308">
        <v>19.97</v>
      </c>
      <c r="AX308">
        <v>23.53</v>
      </c>
      <c r="BA308">
        <v>22.92</v>
      </c>
      <c r="BF308">
        <v>16.88</v>
      </c>
      <c r="BM308">
        <v>23.67</v>
      </c>
      <c r="BN308" s="16"/>
    </row>
    <row r="309" spans="1:66">
      <c r="A309" s="319"/>
      <c r="B309" s="227"/>
      <c r="C309" s="7">
        <v>20</v>
      </c>
      <c r="D309">
        <f>+入力シート①!P$7</f>
        <v>0</v>
      </c>
      <c r="E309">
        <f t="shared" si="113"/>
        <v>18</v>
      </c>
      <c r="F309" s="5">
        <f t="shared" si="114"/>
        <v>11.250744444444443</v>
      </c>
      <c r="G309" s="5">
        <f t="shared" si="115"/>
        <v>11.70994371766362</v>
      </c>
      <c r="H309" s="5">
        <f t="shared" si="116"/>
        <v>24.88</v>
      </c>
      <c r="I309" s="5">
        <f t="shared" si="117"/>
        <v>0</v>
      </c>
      <c r="J309" s="5">
        <f t="shared" si="118"/>
        <v>-11.250744444444443</v>
      </c>
      <c r="K309" s="5">
        <f t="shared" si="119"/>
        <v>-0.96078552687435148</v>
      </c>
      <c r="M309" s="16"/>
      <c r="N309" s="177">
        <v>0</v>
      </c>
      <c r="O309">
        <v>0</v>
      </c>
      <c r="P309">
        <v>0</v>
      </c>
      <c r="Q309">
        <v>0</v>
      </c>
      <c r="R309">
        <v>0</v>
      </c>
      <c r="S309" s="17">
        <v>0</v>
      </c>
      <c r="T309" s="17">
        <v>0</v>
      </c>
      <c r="U309" s="17">
        <v>0</v>
      </c>
      <c r="V309" s="17">
        <v>0</v>
      </c>
      <c r="Y309" s="17">
        <v>23.346699999999998</v>
      </c>
      <c r="Z309" s="17">
        <v>24.346699999999998</v>
      </c>
      <c r="AA309" s="17">
        <v>23.63</v>
      </c>
      <c r="AK309">
        <v>24.88</v>
      </c>
      <c r="AS309">
        <v>19.920000000000002</v>
      </c>
      <c r="AX309">
        <v>23.03</v>
      </c>
      <c r="BA309">
        <v>22.92</v>
      </c>
      <c r="BF309">
        <v>16.75</v>
      </c>
      <c r="BM309">
        <v>23.69</v>
      </c>
      <c r="BN309" s="16"/>
    </row>
    <row r="310" spans="1:66">
      <c r="A310" s="319"/>
      <c r="B310" s="227"/>
      <c r="C310" s="7">
        <v>30</v>
      </c>
      <c r="D310">
        <f>+入力シート①!P$8</f>
        <v>0</v>
      </c>
      <c r="E310">
        <f t="shared" si="113"/>
        <v>18</v>
      </c>
      <c r="F310" s="5">
        <f t="shared" si="114"/>
        <v>11.138911111111112</v>
      </c>
      <c r="G310" s="5">
        <f t="shared" si="115"/>
        <v>11.614511442303488</v>
      </c>
      <c r="H310" s="5">
        <f t="shared" si="116"/>
        <v>24.87</v>
      </c>
      <c r="I310" s="5">
        <f t="shared" si="117"/>
        <v>0</v>
      </c>
      <c r="J310" s="5">
        <f t="shared" si="118"/>
        <v>-11.138911111111112</v>
      </c>
      <c r="K310" s="5">
        <f t="shared" si="119"/>
        <v>-0.95905119784375092</v>
      </c>
      <c r="M310" s="16"/>
      <c r="N310" s="177">
        <v>0</v>
      </c>
      <c r="O310">
        <v>0</v>
      </c>
      <c r="P310">
        <v>0</v>
      </c>
      <c r="Q310">
        <v>0</v>
      </c>
      <c r="R310">
        <v>0</v>
      </c>
      <c r="S310" s="17">
        <v>0</v>
      </c>
      <c r="T310" s="17">
        <v>0</v>
      </c>
      <c r="U310" s="17">
        <v>0</v>
      </c>
      <c r="V310" s="17">
        <v>0</v>
      </c>
      <c r="Y310" s="17">
        <v>23.345199999999998</v>
      </c>
      <c r="Z310" s="17">
        <v>24.345199999999998</v>
      </c>
      <c r="AA310" s="17">
        <v>22.91</v>
      </c>
      <c r="AK310">
        <v>24.87</v>
      </c>
      <c r="AS310">
        <v>19.78</v>
      </c>
      <c r="AX310">
        <v>22.62</v>
      </c>
      <c r="BA310">
        <v>22.89</v>
      </c>
      <c r="BF310">
        <v>16.059999999999999</v>
      </c>
      <c r="BM310">
        <v>23.68</v>
      </c>
      <c r="BN310" s="16"/>
    </row>
    <row r="311" spans="1:66">
      <c r="A311" s="319"/>
      <c r="B311" s="227"/>
      <c r="C311" s="7">
        <v>50</v>
      </c>
      <c r="D311">
        <f>+入力シート①!P$9</f>
        <v>0</v>
      </c>
      <c r="E311">
        <f t="shared" si="113"/>
        <v>18</v>
      </c>
      <c r="F311" s="5">
        <f t="shared" si="114"/>
        <v>10.912288888888888</v>
      </c>
      <c r="G311" s="5">
        <f t="shared" si="115"/>
        <v>11.426055045680821</v>
      </c>
      <c r="H311" s="5">
        <f t="shared" si="116"/>
        <v>24.59</v>
      </c>
      <c r="I311" s="5">
        <f t="shared" si="117"/>
        <v>0</v>
      </c>
      <c r="J311" s="5">
        <f t="shared" si="118"/>
        <v>-10.912288888888888</v>
      </c>
      <c r="K311" s="5">
        <f t="shared" si="119"/>
        <v>-0.95503556085298724</v>
      </c>
      <c r="M311" s="16"/>
      <c r="N311" s="177">
        <v>0</v>
      </c>
      <c r="O311">
        <v>0</v>
      </c>
      <c r="P311">
        <v>0</v>
      </c>
      <c r="Q311">
        <v>0</v>
      </c>
      <c r="R311">
        <v>0</v>
      </c>
      <c r="S311" s="17">
        <v>0</v>
      </c>
      <c r="T311" s="17">
        <v>0</v>
      </c>
      <c r="U311" s="17">
        <v>0</v>
      </c>
      <c r="V311" s="17">
        <v>0</v>
      </c>
      <c r="Y311" s="17">
        <v>23.335599999999999</v>
      </c>
      <c r="Z311" s="17">
        <v>24.335599999999999</v>
      </c>
      <c r="AA311" s="17">
        <v>20.75</v>
      </c>
      <c r="AK311">
        <v>24.59</v>
      </c>
      <c r="AS311">
        <v>19.54</v>
      </c>
      <c r="AX311">
        <v>22.53</v>
      </c>
      <c r="BA311">
        <v>22.9</v>
      </c>
      <c r="BF311">
        <v>14.85</v>
      </c>
      <c r="BM311">
        <v>23.59</v>
      </c>
      <c r="BN311" s="16"/>
    </row>
    <row r="312" spans="1:66">
      <c r="A312" s="319"/>
      <c r="B312" s="227"/>
      <c r="C312" s="7">
        <v>75</v>
      </c>
      <c r="D312">
        <f>+入力シート①!P$10</f>
        <v>0</v>
      </c>
      <c r="E312">
        <f t="shared" si="113"/>
        <v>18</v>
      </c>
      <c r="F312" s="5">
        <f t="shared" si="114"/>
        <v>10.470466666666667</v>
      </c>
      <c r="G312" s="5">
        <f t="shared" si="115"/>
        <v>11.028544737234213</v>
      </c>
      <c r="H312" s="5">
        <f t="shared" si="116"/>
        <v>24.03</v>
      </c>
      <c r="I312" s="5">
        <f t="shared" si="117"/>
        <v>0</v>
      </c>
      <c r="J312" s="5">
        <f t="shared" si="118"/>
        <v>-10.470466666666667</v>
      </c>
      <c r="K312" s="5">
        <f t="shared" si="119"/>
        <v>-0.94939694367078353</v>
      </c>
      <c r="M312" s="16"/>
      <c r="N312" s="177">
        <v>0</v>
      </c>
      <c r="O312">
        <v>0</v>
      </c>
      <c r="P312">
        <v>0</v>
      </c>
      <c r="Q312">
        <v>0</v>
      </c>
      <c r="R312">
        <v>0</v>
      </c>
      <c r="S312" s="17">
        <v>0</v>
      </c>
      <c r="T312" s="17">
        <v>0</v>
      </c>
      <c r="U312" s="17">
        <v>0</v>
      </c>
      <c r="V312" s="17">
        <v>0</v>
      </c>
      <c r="Y312" s="17">
        <v>22.6142</v>
      </c>
      <c r="Z312" s="17">
        <v>23.6142</v>
      </c>
      <c r="AA312" s="17">
        <v>18.36</v>
      </c>
      <c r="AK312">
        <v>24.03</v>
      </c>
      <c r="AS312">
        <v>17.059999999999999</v>
      </c>
      <c r="AX312">
        <v>22.47</v>
      </c>
      <c r="BA312">
        <v>22.85</v>
      </c>
      <c r="BF312">
        <v>14.41</v>
      </c>
      <c r="BM312">
        <v>23.06</v>
      </c>
      <c r="BN312" s="16"/>
    </row>
    <row r="313" spans="1:66">
      <c r="A313" s="319"/>
      <c r="B313" s="227"/>
      <c r="C313" s="7">
        <v>100</v>
      </c>
      <c r="D313">
        <f>+入力シート①!P$11</f>
        <v>0</v>
      </c>
      <c r="E313">
        <f t="shared" si="113"/>
        <v>18</v>
      </c>
      <c r="F313" s="5">
        <f t="shared" si="114"/>
        <v>9.8960000000000008</v>
      </c>
      <c r="G313" s="5">
        <f t="shared" si="115"/>
        <v>10.408255473421086</v>
      </c>
      <c r="H313" s="5">
        <f t="shared" si="116"/>
        <v>22.65</v>
      </c>
      <c r="I313" s="5">
        <f t="shared" si="117"/>
        <v>0</v>
      </c>
      <c r="J313" s="5">
        <f t="shared" si="118"/>
        <v>-9.8960000000000008</v>
      </c>
      <c r="K313" s="5">
        <f t="shared" si="119"/>
        <v>-0.95078373366898994</v>
      </c>
      <c r="M313" s="16"/>
      <c r="N313" s="177">
        <v>0</v>
      </c>
      <c r="O313">
        <v>0</v>
      </c>
      <c r="P313">
        <v>0</v>
      </c>
      <c r="Q313">
        <v>0</v>
      </c>
      <c r="R313">
        <v>0</v>
      </c>
      <c r="S313" s="17">
        <v>0</v>
      </c>
      <c r="T313" s="17">
        <v>0</v>
      </c>
      <c r="U313" s="17">
        <v>0</v>
      </c>
      <c r="V313" s="17">
        <v>0</v>
      </c>
      <c r="Y313" s="17">
        <v>21.129000000000001</v>
      </c>
      <c r="Z313" s="17">
        <v>22.129000000000001</v>
      </c>
      <c r="AA313" s="17">
        <v>17.809999999999999</v>
      </c>
      <c r="AK313">
        <v>19.89</v>
      </c>
      <c r="AS313">
        <v>16.239999999999998</v>
      </c>
      <c r="AX313">
        <v>21.89</v>
      </c>
      <c r="BA313">
        <v>22.65</v>
      </c>
      <c r="BF313">
        <v>13.87</v>
      </c>
      <c r="BM313">
        <v>22.52</v>
      </c>
      <c r="BN313" s="16"/>
    </row>
    <row r="314" spans="1:66">
      <c r="A314" s="319"/>
      <c r="B314" s="227"/>
      <c r="C314" s="7">
        <v>150</v>
      </c>
      <c r="D314">
        <f>+入力シート①!P$12</f>
        <v>0</v>
      </c>
      <c r="E314">
        <f t="shared" si="113"/>
        <v>17</v>
      </c>
      <c r="F314" s="5">
        <f t="shared" si="114"/>
        <v>8.2835411764705889</v>
      </c>
      <c r="G314" s="5">
        <f t="shared" si="115"/>
        <v>9.2262217037947636</v>
      </c>
      <c r="H314" s="5">
        <f t="shared" si="116"/>
        <v>20.615100000000002</v>
      </c>
      <c r="I314" s="5">
        <f t="shared" si="117"/>
        <v>0</v>
      </c>
      <c r="J314" s="5">
        <f t="shared" si="118"/>
        <v>-8.2835411764705889</v>
      </c>
      <c r="K314" s="5">
        <f t="shared" si="119"/>
        <v>-0.89782594028317697</v>
      </c>
      <c r="M314" s="16"/>
      <c r="N314" s="177">
        <v>0</v>
      </c>
      <c r="O314">
        <v>0</v>
      </c>
      <c r="P314">
        <v>0</v>
      </c>
      <c r="Q314">
        <v>0</v>
      </c>
      <c r="R314">
        <v>0</v>
      </c>
      <c r="S314" s="17">
        <v>0</v>
      </c>
      <c r="T314" s="17">
        <v>0</v>
      </c>
      <c r="U314" s="17">
        <v>0</v>
      </c>
      <c r="V314" s="17">
        <v>0</v>
      </c>
      <c r="Y314" s="17">
        <v>19.615100000000002</v>
      </c>
      <c r="Z314" s="17">
        <v>20.615100000000002</v>
      </c>
      <c r="AA314" s="17">
        <v>17.43</v>
      </c>
      <c r="AK314">
        <v>17.89</v>
      </c>
      <c r="AS314">
        <v>13.77</v>
      </c>
      <c r="AX314">
        <v>19.09</v>
      </c>
      <c r="BA314">
        <v>19</v>
      </c>
      <c r="BF314">
        <v>13.41</v>
      </c>
      <c r="BN314" s="16"/>
    </row>
    <row r="315" spans="1:66">
      <c r="A315" s="319"/>
      <c r="B315" s="227"/>
      <c r="C315" s="7">
        <v>200</v>
      </c>
      <c r="D315">
        <f>+入力シート①!P$13</f>
        <v>0</v>
      </c>
      <c r="E315">
        <f t="shared" si="113"/>
        <v>15</v>
      </c>
      <c r="F315" s="5">
        <f t="shared" si="114"/>
        <v>5.6280000000000001</v>
      </c>
      <c r="G315" s="5">
        <f t="shared" si="115"/>
        <v>7.4147345583930759</v>
      </c>
      <c r="H315" s="5">
        <f t="shared" si="116"/>
        <v>17.62</v>
      </c>
      <c r="I315" s="5">
        <f t="shared" si="117"/>
        <v>0</v>
      </c>
      <c r="J315" s="5">
        <f t="shared" si="118"/>
        <v>-5.6280000000000001</v>
      </c>
      <c r="K315" s="5">
        <f t="shared" si="119"/>
        <v>-0.75902919459596974</v>
      </c>
      <c r="M315" s="16"/>
      <c r="N315" s="177">
        <v>0</v>
      </c>
      <c r="O315">
        <v>0</v>
      </c>
      <c r="P315">
        <v>0</v>
      </c>
      <c r="Q315">
        <v>0</v>
      </c>
      <c r="R315">
        <v>0</v>
      </c>
      <c r="S315" s="17">
        <v>0</v>
      </c>
      <c r="T315" s="17">
        <v>0</v>
      </c>
      <c r="U315" s="17">
        <v>0</v>
      </c>
      <c r="V315" s="17">
        <v>0</v>
      </c>
      <c r="AA315" s="17">
        <v>17.149999999999999</v>
      </c>
      <c r="AK315">
        <v>11.32</v>
      </c>
      <c r="AS315">
        <v>11.5</v>
      </c>
      <c r="AX315">
        <v>16.57</v>
      </c>
      <c r="BA315">
        <v>17.62</v>
      </c>
      <c r="BF315">
        <v>10.26</v>
      </c>
      <c r="BN315" s="16"/>
    </row>
    <row r="316" spans="1:66">
      <c r="A316" s="319"/>
      <c r="B316" s="227"/>
      <c r="C316" s="7">
        <v>300</v>
      </c>
      <c r="D316">
        <f>+入力シート①!P$14</f>
        <v>0</v>
      </c>
      <c r="E316">
        <f t="shared" si="113"/>
        <v>10</v>
      </c>
      <c r="F316" s="5">
        <f t="shared" si="114"/>
        <v>0.99</v>
      </c>
      <c r="G316" s="5">
        <f t="shared" si="115"/>
        <v>3.1306548835666956</v>
      </c>
      <c r="H316" s="5">
        <f t="shared" si="116"/>
        <v>9.9</v>
      </c>
      <c r="I316" s="5">
        <f t="shared" si="117"/>
        <v>0</v>
      </c>
      <c r="J316" s="5">
        <f t="shared" si="118"/>
        <v>-0.99</v>
      </c>
      <c r="K316" s="5">
        <f t="shared" si="119"/>
        <v>-0.31622776601683794</v>
      </c>
      <c r="M316" s="16"/>
      <c r="N316" s="177">
        <v>0</v>
      </c>
      <c r="O316">
        <v>0</v>
      </c>
      <c r="P316">
        <v>0</v>
      </c>
      <c r="Q316">
        <v>0</v>
      </c>
      <c r="R316">
        <v>0</v>
      </c>
      <c r="S316" s="17">
        <v>0</v>
      </c>
      <c r="T316" s="17">
        <v>0</v>
      </c>
      <c r="U316" s="17">
        <v>0</v>
      </c>
      <c r="V316" s="17">
        <v>0</v>
      </c>
      <c r="AK316">
        <v>9.9</v>
      </c>
      <c r="BN316" s="16"/>
    </row>
    <row r="317" spans="1:66">
      <c r="A317" s="319"/>
      <c r="B317" s="227"/>
      <c r="C317" s="7">
        <v>400</v>
      </c>
      <c r="D317">
        <f>+入力シート①!P$15</f>
        <v>0</v>
      </c>
      <c r="E317">
        <f t="shared" si="113"/>
        <v>9</v>
      </c>
      <c r="F317" s="5">
        <f t="shared" si="114"/>
        <v>0</v>
      </c>
      <c r="G317" s="5">
        <f t="shared" si="115"/>
        <v>0</v>
      </c>
      <c r="H317" s="5">
        <f t="shared" si="116"/>
        <v>0</v>
      </c>
      <c r="I317" s="5">
        <f t="shared" si="117"/>
        <v>0</v>
      </c>
      <c r="J317" s="5">
        <f t="shared" si="118"/>
        <v>0</v>
      </c>
      <c r="K317" s="5" t="e">
        <f t="shared" si="119"/>
        <v>#DIV/0!</v>
      </c>
      <c r="M317" s="16"/>
      <c r="N317" s="177">
        <v>0</v>
      </c>
      <c r="O317">
        <v>0</v>
      </c>
      <c r="P317">
        <v>0</v>
      </c>
      <c r="Q317">
        <v>0</v>
      </c>
      <c r="R317">
        <v>0</v>
      </c>
      <c r="S317" s="17">
        <v>0</v>
      </c>
      <c r="T317" s="17">
        <v>0</v>
      </c>
      <c r="U317" s="17">
        <v>0</v>
      </c>
      <c r="V317" s="17">
        <v>0</v>
      </c>
      <c r="BN317" s="16"/>
    </row>
    <row r="318" spans="1:66">
      <c r="A318" s="319"/>
      <c r="B318" s="227"/>
      <c r="C318" s="7">
        <v>500</v>
      </c>
      <c r="D318">
        <f>+入力シート①!P$16</f>
        <v>0</v>
      </c>
      <c r="E318">
        <f t="shared" si="113"/>
        <v>9</v>
      </c>
      <c r="F318" s="5">
        <f t="shared" si="114"/>
        <v>0</v>
      </c>
      <c r="G318" s="5">
        <f t="shared" si="115"/>
        <v>0</v>
      </c>
      <c r="H318" s="5">
        <f t="shared" si="116"/>
        <v>0</v>
      </c>
      <c r="I318" s="5">
        <f t="shared" si="117"/>
        <v>0</v>
      </c>
      <c r="J318" s="5">
        <f t="shared" si="118"/>
        <v>0</v>
      </c>
      <c r="K318" s="5" t="e">
        <f t="shared" si="119"/>
        <v>#DIV/0!</v>
      </c>
      <c r="M318" s="16"/>
      <c r="N318" s="177">
        <v>0</v>
      </c>
      <c r="O318">
        <v>0</v>
      </c>
      <c r="P318">
        <v>0</v>
      </c>
      <c r="Q318">
        <v>0</v>
      </c>
      <c r="R318">
        <v>0</v>
      </c>
      <c r="S318" s="17">
        <v>0</v>
      </c>
      <c r="T318" s="17">
        <v>0</v>
      </c>
      <c r="U318" s="17">
        <v>0</v>
      </c>
      <c r="V318" s="17">
        <v>0</v>
      </c>
      <c r="BN318" s="16"/>
    </row>
    <row r="319" spans="1:66">
      <c r="A319" s="319"/>
      <c r="B319" s="227"/>
      <c r="C319" s="7">
        <v>600</v>
      </c>
      <c r="D319">
        <f>+入力シート①!P$17</f>
        <v>0</v>
      </c>
      <c r="E319">
        <f t="shared" si="113"/>
        <v>9</v>
      </c>
      <c r="F319" s="5">
        <f t="shared" si="114"/>
        <v>0</v>
      </c>
      <c r="G319" s="5">
        <f t="shared" si="115"/>
        <v>0</v>
      </c>
      <c r="H319" s="5">
        <f t="shared" si="116"/>
        <v>0</v>
      </c>
      <c r="I319" s="5">
        <f t="shared" si="117"/>
        <v>0</v>
      </c>
      <c r="J319" s="5">
        <f t="shared" si="118"/>
        <v>0</v>
      </c>
      <c r="K319" s="5" t="e">
        <f t="shared" si="119"/>
        <v>#DIV/0!</v>
      </c>
      <c r="M319" s="16"/>
      <c r="N319" s="177">
        <v>0</v>
      </c>
      <c r="O319">
        <v>0</v>
      </c>
      <c r="P319">
        <v>0</v>
      </c>
      <c r="Q319">
        <v>0</v>
      </c>
      <c r="R319">
        <v>0</v>
      </c>
      <c r="S319" s="17">
        <v>0</v>
      </c>
      <c r="T319" s="17">
        <v>0</v>
      </c>
      <c r="U319" s="17">
        <v>0</v>
      </c>
      <c r="V319" s="17">
        <v>0</v>
      </c>
      <c r="BN319" s="16"/>
    </row>
    <row r="320" spans="1:66">
      <c r="A320" s="319"/>
      <c r="B320" s="13"/>
      <c r="C320" s="13"/>
      <c r="D320" s="18"/>
      <c r="E320" s="18"/>
      <c r="F320" s="38"/>
      <c r="G320" s="38"/>
      <c r="H320" s="38"/>
      <c r="I320" s="38"/>
      <c r="J320" s="38"/>
      <c r="K320" s="38"/>
      <c r="L320" s="18"/>
      <c r="M320" s="16"/>
      <c r="N320" s="181"/>
      <c r="O320" s="18"/>
      <c r="P320" s="175"/>
      <c r="Q320" s="175"/>
      <c r="R320" s="175"/>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6"/>
    </row>
    <row r="321" spans="1:66">
      <c r="A321" s="319"/>
      <c r="B321" s="228" t="s">
        <v>25</v>
      </c>
      <c r="C321" s="11" t="s">
        <v>23</v>
      </c>
      <c r="D321">
        <f>+入力シート①!P$19</f>
        <v>0</v>
      </c>
      <c r="E321">
        <f>+COUNT($M321:$BN321)</f>
        <v>18</v>
      </c>
      <c r="F321" s="5">
        <f>+AVERAGE($M321:$BN321)</f>
        <v>101.5</v>
      </c>
      <c r="G321" s="5">
        <f>+STDEV($M321:$BN321)</f>
        <v>115.71834467411659</v>
      </c>
      <c r="H321" s="5">
        <f>+MAX($M321:$BN321)</f>
        <v>260</v>
      </c>
      <c r="I321" s="5">
        <f>+MIN($M321:$BN321)</f>
        <v>0</v>
      </c>
      <c r="J321" s="5">
        <f>+D321-F321</f>
        <v>-101.5</v>
      </c>
      <c r="K321" s="5">
        <f>+J321/G321</f>
        <v>-0.87712972637002384</v>
      </c>
      <c r="M321" s="16"/>
      <c r="N321" s="177">
        <v>0</v>
      </c>
      <c r="O321">
        <v>0</v>
      </c>
      <c r="P321">
        <v>0</v>
      </c>
      <c r="Q321">
        <v>0</v>
      </c>
      <c r="R321">
        <v>0</v>
      </c>
      <c r="S321" s="17">
        <v>0</v>
      </c>
      <c r="T321" s="17">
        <v>0</v>
      </c>
      <c r="U321" s="17">
        <v>0</v>
      </c>
      <c r="V321" s="17">
        <v>0</v>
      </c>
      <c r="Y321" s="17">
        <v>240</v>
      </c>
      <c r="Z321" s="17">
        <v>241</v>
      </c>
      <c r="AA321" s="17">
        <v>257</v>
      </c>
      <c r="AK321">
        <v>40</v>
      </c>
      <c r="AS321">
        <v>160</v>
      </c>
      <c r="AX321">
        <v>252</v>
      </c>
      <c r="BA321">
        <v>220</v>
      </c>
      <c r="BF321">
        <v>260</v>
      </c>
      <c r="BM321">
        <v>157</v>
      </c>
      <c r="BN321" s="16"/>
    </row>
    <row r="322" spans="1:66">
      <c r="A322" s="319"/>
      <c r="B322" s="229"/>
      <c r="C322" s="8" t="s">
        <v>24</v>
      </c>
      <c r="D322">
        <f>+入力シート①!P$20</f>
        <v>0</v>
      </c>
      <c r="E322">
        <f>+COUNT($M322:$BN322)</f>
        <v>18</v>
      </c>
      <c r="F322" s="5">
        <f>+AVERAGE($M322:$BN322)</f>
        <v>0.90666666666666684</v>
      </c>
      <c r="G322" s="5">
        <f>+STDEV($M322:$BN322)</f>
        <v>1.1161277599229347</v>
      </c>
      <c r="H322" s="5">
        <f>+MAX($M322:$BN322)</f>
        <v>2.9</v>
      </c>
      <c r="I322" s="5">
        <f>+MIN($M322:$BN322)</f>
        <v>0</v>
      </c>
      <c r="J322" s="5">
        <f>+D322-F322</f>
        <v>-0.90666666666666684</v>
      </c>
      <c r="K322" s="5">
        <f>+J322/G322</f>
        <v>-0.8123323325720968</v>
      </c>
      <c r="M322" s="16"/>
      <c r="N322" s="177">
        <v>0</v>
      </c>
      <c r="O322">
        <v>0</v>
      </c>
      <c r="P322">
        <v>0</v>
      </c>
      <c r="Q322">
        <v>0</v>
      </c>
      <c r="R322">
        <v>0</v>
      </c>
      <c r="S322" s="17">
        <v>0</v>
      </c>
      <c r="T322" s="17">
        <v>0</v>
      </c>
      <c r="U322" s="17">
        <v>0</v>
      </c>
      <c r="V322" s="17">
        <v>0</v>
      </c>
      <c r="Y322" s="17">
        <v>0.6</v>
      </c>
      <c r="Z322" s="17">
        <v>1.6</v>
      </c>
      <c r="AA322" s="17">
        <v>1.8</v>
      </c>
      <c r="AK322">
        <v>2.5</v>
      </c>
      <c r="AS322">
        <v>1.1200000000000001</v>
      </c>
      <c r="AX322">
        <v>2.5</v>
      </c>
      <c r="BA322">
        <v>2.9</v>
      </c>
      <c r="BF322">
        <v>2.7</v>
      </c>
      <c r="BM322">
        <v>0.6</v>
      </c>
      <c r="BN322" s="16"/>
    </row>
    <row r="323" spans="1:66" ht="0.95" customHeight="1">
      <c r="M323" s="16"/>
      <c r="BN323" s="16"/>
    </row>
    <row r="324" spans="1:66" ht="0.95" customHeight="1">
      <c r="M324" s="16"/>
      <c r="BN324" s="16"/>
    </row>
    <row r="325" spans="1:66" ht="0.95" customHeight="1">
      <c r="M325" s="16"/>
      <c r="BN325" s="16"/>
    </row>
    <row r="326" spans="1:66" ht="0.95" customHeight="1">
      <c r="M326" s="16"/>
      <c r="BN326" s="16"/>
    </row>
    <row r="327" spans="1:66" ht="0.95" customHeight="1">
      <c r="M327" s="16"/>
      <c r="BN327" s="16"/>
    </row>
    <row r="328" spans="1:66" ht="0.95" customHeight="1">
      <c r="M328" s="16"/>
      <c r="BN328" s="16"/>
    </row>
    <row r="329" spans="1:66" ht="0.95" customHeight="1">
      <c r="M329" s="16"/>
      <c r="BN329" s="16"/>
    </row>
    <row r="330" spans="1:66" ht="0.95" customHeight="1">
      <c r="M330" s="16"/>
      <c r="BN330" s="16"/>
    </row>
    <row r="331" spans="1:66" ht="16.5" thickBot="1">
      <c r="D331" s="1" t="s">
        <v>26</v>
      </c>
      <c r="E331" s="1" t="s">
        <v>3</v>
      </c>
      <c r="F331" s="4" t="s">
        <v>4</v>
      </c>
      <c r="G331" s="4" t="s">
        <v>8</v>
      </c>
      <c r="H331" s="4" t="s">
        <v>5</v>
      </c>
      <c r="I331" s="4" t="s">
        <v>6</v>
      </c>
      <c r="J331" s="4" t="s">
        <v>7</v>
      </c>
      <c r="K331" s="5" t="s">
        <v>56</v>
      </c>
      <c r="M331" s="16"/>
      <c r="N331" s="178" t="s">
        <v>26</v>
      </c>
      <c r="O331" s="1" t="s">
        <v>26</v>
      </c>
      <c r="P331" s="1" t="s">
        <v>26</v>
      </c>
      <c r="Q331" s="1" t="s">
        <v>26</v>
      </c>
      <c r="R331" s="1" t="s">
        <v>26</v>
      </c>
      <c r="S331" s="17" t="s">
        <v>105</v>
      </c>
      <c r="T331" s="17" t="s">
        <v>105</v>
      </c>
      <c r="U331" s="17" t="s">
        <v>105</v>
      </c>
      <c r="X331" s="156"/>
      <c r="AA331" s="156"/>
      <c r="AB331" s="91"/>
      <c r="AC331" s="91"/>
      <c r="AD331" s="1"/>
      <c r="AE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6"/>
    </row>
    <row r="332" spans="1:66">
      <c r="A332" s="319">
        <v>56</v>
      </c>
      <c r="B332" s="230" t="s">
        <v>18</v>
      </c>
      <c r="C332" s="231"/>
      <c r="D332" s="92">
        <f>+入力シート①!Q$2</f>
        <v>0</v>
      </c>
      <c r="E332" s="19"/>
      <c r="F332" s="32"/>
      <c r="G332" s="32"/>
      <c r="H332" s="32"/>
      <c r="I332" s="32"/>
      <c r="J332" s="32"/>
      <c r="K332" s="33"/>
      <c r="M332" s="16"/>
      <c r="N332" s="92">
        <v>0</v>
      </c>
      <c r="O332" s="92">
        <v>0</v>
      </c>
      <c r="P332" s="92">
        <v>0</v>
      </c>
      <c r="Q332" s="92">
        <v>0</v>
      </c>
      <c r="R332" s="92">
        <v>0</v>
      </c>
      <c r="S332" s="165">
        <v>0</v>
      </c>
      <c r="T332" s="165">
        <v>0</v>
      </c>
      <c r="U332" s="165">
        <v>0</v>
      </c>
      <c r="V332" s="17">
        <v>0</v>
      </c>
      <c r="X332" s="17">
        <f t="shared" ref="X332:BF332" si="120">+X$1</f>
        <v>2009</v>
      </c>
      <c r="Y332" s="17">
        <f t="shared" si="120"/>
        <v>2008</v>
      </c>
      <c r="Z332" s="17">
        <f t="shared" si="120"/>
        <v>2007</v>
      </c>
      <c r="AA332" s="17">
        <f t="shared" si="120"/>
        <v>2006</v>
      </c>
      <c r="AB332" s="90">
        <f t="shared" si="120"/>
        <v>2005</v>
      </c>
      <c r="AC332" s="90">
        <f t="shared" si="120"/>
        <v>2004</v>
      </c>
      <c r="AD332">
        <f t="shared" si="120"/>
        <v>2003</v>
      </c>
      <c r="AE332">
        <f t="shared" si="120"/>
        <v>2002</v>
      </c>
      <c r="AF332">
        <f t="shared" si="120"/>
        <v>2001</v>
      </c>
      <c r="AG332">
        <f t="shared" si="120"/>
        <v>2000</v>
      </c>
      <c r="AH332">
        <f t="shared" si="120"/>
        <v>1999</v>
      </c>
      <c r="AI332">
        <f t="shared" si="120"/>
        <v>1998</v>
      </c>
      <c r="AJ332">
        <f t="shared" si="120"/>
        <v>1997</v>
      </c>
      <c r="AK332">
        <f t="shared" si="120"/>
        <v>1996</v>
      </c>
      <c r="AL332">
        <f t="shared" si="120"/>
        <v>1995</v>
      </c>
      <c r="AM332">
        <f t="shared" si="120"/>
        <v>1994</v>
      </c>
      <c r="AN332">
        <f t="shared" si="120"/>
        <v>0</v>
      </c>
      <c r="AO332">
        <f t="shared" si="120"/>
        <v>1992</v>
      </c>
      <c r="AP332">
        <f t="shared" si="120"/>
        <v>1991</v>
      </c>
      <c r="AQ332">
        <f t="shared" si="120"/>
        <v>1990</v>
      </c>
      <c r="AR332">
        <f t="shared" si="120"/>
        <v>1990</v>
      </c>
      <c r="AS332">
        <f t="shared" si="120"/>
        <v>1990</v>
      </c>
      <c r="AT332">
        <f t="shared" si="120"/>
        <v>1989</v>
      </c>
      <c r="AU332">
        <f t="shared" si="120"/>
        <v>1989</v>
      </c>
      <c r="AV332">
        <f t="shared" si="120"/>
        <v>1988</v>
      </c>
      <c r="AW332">
        <f t="shared" si="120"/>
        <v>1987</v>
      </c>
      <c r="AX332">
        <f t="shared" si="120"/>
        <v>1987</v>
      </c>
      <c r="AY332">
        <f t="shared" si="120"/>
        <v>1986</v>
      </c>
      <c r="AZ332">
        <f t="shared" si="120"/>
        <v>1986</v>
      </c>
      <c r="BA332">
        <f t="shared" si="120"/>
        <v>1986</v>
      </c>
      <c r="BB332">
        <f t="shared" si="120"/>
        <v>1985</v>
      </c>
      <c r="BC332">
        <f t="shared" si="120"/>
        <v>1985</v>
      </c>
      <c r="BD332">
        <f t="shared" si="120"/>
        <v>1985</v>
      </c>
      <c r="BE332">
        <f t="shared" si="120"/>
        <v>1984</v>
      </c>
      <c r="BF332">
        <f t="shared" si="120"/>
        <v>1984</v>
      </c>
      <c r="BG332">
        <f t="shared" ref="BG332:BM332" si="121">+BG$1</f>
        <v>1984</v>
      </c>
      <c r="BH332">
        <f t="shared" si="121"/>
        <v>1983</v>
      </c>
      <c r="BI332">
        <f t="shared" si="121"/>
        <v>1983</v>
      </c>
      <c r="BJ332">
        <f t="shared" si="121"/>
        <v>1983</v>
      </c>
      <c r="BK332">
        <f t="shared" si="121"/>
        <v>1982</v>
      </c>
      <c r="BL332">
        <f t="shared" si="121"/>
        <v>1981</v>
      </c>
      <c r="BM332">
        <f t="shared" si="121"/>
        <v>1980</v>
      </c>
      <c r="BN332" s="16"/>
    </row>
    <row r="333" spans="1:66">
      <c r="A333" s="319"/>
      <c r="B333" s="230" t="s">
        <v>19</v>
      </c>
      <c r="C333" s="231"/>
      <c r="D333" s="93">
        <f>+入力シート①!Q$2</f>
        <v>0</v>
      </c>
      <c r="E333" s="20"/>
      <c r="F333" s="34"/>
      <c r="G333" s="34"/>
      <c r="H333" s="34"/>
      <c r="I333" s="34"/>
      <c r="J333" s="34"/>
      <c r="K333" s="35"/>
      <c r="M333" s="16"/>
      <c r="N333" s="93">
        <v>0</v>
      </c>
      <c r="O333" s="93">
        <v>0</v>
      </c>
      <c r="P333" s="93">
        <v>0</v>
      </c>
      <c r="Q333" s="93">
        <v>0</v>
      </c>
      <c r="R333" s="93">
        <v>0</v>
      </c>
      <c r="S333" s="166">
        <v>0</v>
      </c>
      <c r="T333" s="166">
        <v>0</v>
      </c>
      <c r="U333" s="166">
        <v>0</v>
      </c>
      <c r="V333" s="17">
        <v>0</v>
      </c>
      <c r="X333" s="17">
        <f>+X$3</f>
        <v>11</v>
      </c>
      <c r="Y333" s="17">
        <f>+Y$3</f>
        <v>11</v>
      </c>
      <c r="Z333" s="17">
        <f>+Z$3</f>
        <v>11</v>
      </c>
      <c r="AA333" s="17">
        <f t="shared" ref="AA333:BM333" si="122">+AA$3</f>
        <v>11</v>
      </c>
      <c r="AB333" s="90">
        <f t="shared" si="122"/>
        <v>11</v>
      </c>
      <c r="AC333" s="90">
        <f t="shared" si="122"/>
        <v>11</v>
      </c>
      <c r="AD333">
        <f t="shared" si="122"/>
        <v>11</v>
      </c>
      <c r="AE333">
        <f t="shared" si="122"/>
        <v>11</v>
      </c>
      <c r="AF333">
        <f t="shared" si="122"/>
        <v>11</v>
      </c>
      <c r="AG333">
        <f t="shared" si="122"/>
        <v>11</v>
      </c>
      <c r="AH333">
        <f t="shared" si="122"/>
        <v>11</v>
      </c>
      <c r="AI333">
        <f t="shared" si="122"/>
        <v>11</v>
      </c>
      <c r="AJ333">
        <f t="shared" si="122"/>
        <v>11</v>
      </c>
      <c r="AK333">
        <f t="shared" si="122"/>
        <v>11</v>
      </c>
      <c r="AL333">
        <f t="shared" si="122"/>
        <v>11</v>
      </c>
      <c r="AM333">
        <f t="shared" si="122"/>
        <v>11</v>
      </c>
      <c r="AN333">
        <f t="shared" si="122"/>
        <v>11</v>
      </c>
      <c r="AO333">
        <f t="shared" si="122"/>
        <v>11</v>
      </c>
      <c r="AP333">
        <f t="shared" si="122"/>
        <v>11</v>
      </c>
      <c r="AQ333">
        <f t="shared" si="122"/>
        <v>11</v>
      </c>
      <c r="AR333">
        <f t="shared" si="122"/>
        <v>11</v>
      </c>
      <c r="AS333">
        <f t="shared" si="122"/>
        <v>11</v>
      </c>
      <c r="AT333">
        <f t="shared" si="122"/>
        <v>11</v>
      </c>
      <c r="AU333">
        <f t="shared" si="122"/>
        <v>11</v>
      </c>
      <c r="AV333">
        <f t="shared" si="122"/>
        <v>11</v>
      </c>
      <c r="AW333">
        <f t="shared" si="122"/>
        <v>11</v>
      </c>
      <c r="AX333">
        <f t="shared" si="122"/>
        <v>11</v>
      </c>
      <c r="AY333">
        <f t="shared" si="122"/>
        <v>11</v>
      </c>
      <c r="AZ333">
        <f t="shared" si="122"/>
        <v>11</v>
      </c>
      <c r="BA333">
        <f t="shared" si="122"/>
        <v>11</v>
      </c>
      <c r="BB333">
        <f t="shared" si="122"/>
        <v>11</v>
      </c>
      <c r="BC333">
        <f t="shared" si="122"/>
        <v>11</v>
      </c>
      <c r="BD333">
        <f t="shared" si="122"/>
        <v>11</v>
      </c>
      <c r="BE333">
        <f t="shared" si="122"/>
        <v>11</v>
      </c>
      <c r="BF333">
        <f t="shared" si="122"/>
        <v>11</v>
      </c>
      <c r="BG333">
        <f t="shared" si="122"/>
        <v>11</v>
      </c>
      <c r="BH333">
        <f t="shared" si="122"/>
        <v>11</v>
      </c>
      <c r="BI333">
        <f t="shared" si="122"/>
        <v>11</v>
      </c>
      <c r="BJ333">
        <f t="shared" si="122"/>
        <v>11</v>
      </c>
      <c r="BK333">
        <f t="shared" si="122"/>
        <v>11</v>
      </c>
      <c r="BL333">
        <f t="shared" si="122"/>
        <v>11</v>
      </c>
      <c r="BM333">
        <f t="shared" si="122"/>
        <v>11</v>
      </c>
      <c r="BN333" s="16"/>
    </row>
    <row r="334" spans="1:66">
      <c r="A334" s="319"/>
      <c r="B334" s="230" t="s">
        <v>20</v>
      </c>
      <c r="C334" s="231"/>
      <c r="D334" s="94">
        <f>+入力シート①!Q$2</f>
        <v>0</v>
      </c>
      <c r="E334" s="20"/>
      <c r="F334" s="34"/>
      <c r="G334" s="34"/>
      <c r="H334" s="34"/>
      <c r="I334" s="34"/>
      <c r="J334" s="34"/>
      <c r="K334" s="35"/>
      <c r="M334" s="16"/>
      <c r="N334" s="201">
        <v>0</v>
      </c>
      <c r="O334" s="94">
        <v>0</v>
      </c>
      <c r="P334" s="94">
        <v>0</v>
      </c>
      <c r="Q334" s="94">
        <v>0</v>
      </c>
      <c r="R334" s="94">
        <v>0</v>
      </c>
      <c r="S334" s="163">
        <v>0</v>
      </c>
      <c r="T334" s="163">
        <v>0</v>
      </c>
      <c r="U334" s="163">
        <v>0</v>
      </c>
      <c r="V334" s="17">
        <v>0</v>
      </c>
      <c r="X334" s="163"/>
      <c r="Y334" s="17">
        <v>13</v>
      </c>
      <c r="Z334" s="17">
        <v>14</v>
      </c>
      <c r="AA334" s="17">
        <v>9</v>
      </c>
      <c r="AS334">
        <v>14</v>
      </c>
      <c r="AX334">
        <v>26</v>
      </c>
      <c r="BA334">
        <v>19</v>
      </c>
      <c r="BF334">
        <v>14</v>
      </c>
      <c r="BN334" s="16"/>
    </row>
    <row r="335" spans="1:66">
      <c r="A335" s="319"/>
      <c r="B335" s="230" t="s">
        <v>57</v>
      </c>
      <c r="C335" s="231"/>
      <c r="D335">
        <f>+入力シート①!Q$3</f>
        <v>56</v>
      </c>
      <c r="E335" s="20"/>
      <c r="F335" s="34"/>
      <c r="G335" s="34"/>
      <c r="H335" s="34"/>
      <c r="I335" s="34"/>
      <c r="J335" s="34"/>
      <c r="K335" s="35"/>
      <c r="M335" s="16"/>
      <c r="N335" s="177">
        <v>56</v>
      </c>
      <c r="O335">
        <v>56</v>
      </c>
      <c r="P335">
        <v>56</v>
      </c>
      <c r="Q335">
        <v>56</v>
      </c>
      <c r="R335">
        <v>56</v>
      </c>
      <c r="S335" s="17">
        <v>56</v>
      </c>
      <c r="T335" s="17">
        <v>56</v>
      </c>
      <c r="U335" s="17">
        <v>56</v>
      </c>
      <c r="V335" s="17">
        <v>56</v>
      </c>
      <c r="X335" s="17">
        <f>+$A$332</f>
        <v>56</v>
      </c>
      <c r="Y335" s="17">
        <f>+$A$332</f>
        <v>56</v>
      </c>
      <c r="Z335" s="17">
        <f>+$A$332</f>
        <v>56</v>
      </c>
      <c r="AA335" s="17">
        <f t="shared" ref="AA335:BM335" si="123">+$A$332</f>
        <v>56</v>
      </c>
      <c r="AB335" s="90">
        <f t="shared" si="123"/>
        <v>56</v>
      </c>
      <c r="AC335" s="90">
        <f t="shared" si="123"/>
        <v>56</v>
      </c>
      <c r="AD335">
        <f t="shared" si="123"/>
        <v>56</v>
      </c>
      <c r="AE335">
        <f t="shared" si="123"/>
        <v>56</v>
      </c>
      <c r="AF335">
        <f t="shared" si="123"/>
        <v>56</v>
      </c>
      <c r="AG335">
        <f t="shared" si="123"/>
        <v>56</v>
      </c>
      <c r="AH335">
        <f t="shared" si="123"/>
        <v>56</v>
      </c>
      <c r="AI335">
        <f t="shared" si="123"/>
        <v>56</v>
      </c>
      <c r="AJ335">
        <f t="shared" si="123"/>
        <v>56</v>
      </c>
      <c r="AK335">
        <f t="shared" si="123"/>
        <v>56</v>
      </c>
      <c r="AL335">
        <f t="shared" si="123"/>
        <v>56</v>
      </c>
      <c r="AM335">
        <f t="shared" si="123"/>
        <v>56</v>
      </c>
      <c r="AN335">
        <f t="shared" si="123"/>
        <v>56</v>
      </c>
      <c r="AO335">
        <f t="shared" si="123"/>
        <v>56</v>
      </c>
      <c r="AP335">
        <f t="shared" si="123"/>
        <v>56</v>
      </c>
      <c r="AQ335">
        <f t="shared" si="123"/>
        <v>56</v>
      </c>
      <c r="AR335">
        <f t="shared" si="123"/>
        <v>56</v>
      </c>
      <c r="AS335">
        <f t="shared" si="123"/>
        <v>56</v>
      </c>
      <c r="AT335">
        <f t="shared" si="123"/>
        <v>56</v>
      </c>
      <c r="AU335">
        <f t="shared" si="123"/>
        <v>56</v>
      </c>
      <c r="AV335">
        <f t="shared" si="123"/>
        <v>56</v>
      </c>
      <c r="AW335">
        <f t="shared" si="123"/>
        <v>56</v>
      </c>
      <c r="AX335">
        <f t="shared" si="123"/>
        <v>56</v>
      </c>
      <c r="AY335">
        <f t="shared" si="123"/>
        <v>56</v>
      </c>
      <c r="AZ335">
        <f t="shared" si="123"/>
        <v>56</v>
      </c>
      <c r="BA335">
        <f t="shared" si="123"/>
        <v>56</v>
      </c>
      <c r="BB335">
        <f t="shared" si="123"/>
        <v>56</v>
      </c>
      <c r="BC335">
        <f t="shared" si="123"/>
        <v>56</v>
      </c>
      <c r="BD335">
        <f t="shared" si="123"/>
        <v>56</v>
      </c>
      <c r="BE335">
        <f t="shared" si="123"/>
        <v>56</v>
      </c>
      <c r="BF335">
        <f t="shared" si="123"/>
        <v>56</v>
      </c>
      <c r="BG335">
        <f t="shared" si="123"/>
        <v>56</v>
      </c>
      <c r="BH335">
        <f t="shared" si="123"/>
        <v>56</v>
      </c>
      <c r="BI335">
        <f t="shared" si="123"/>
        <v>56</v>
      </c>
      <c r="BJ335">
        <f t="shared" si="123"/>
        <v>56</v>
      </c>
      <c r="BK335">
        <f t="shared" si="123"/>
        <v>56</v>
      </c>
      <c r="BL335">
        <f t="shared" si="123"/>
        <v>56</v>
      </c>
      <c r="BM335">
        <f t="shared" si="123"/>
        <v>56</v>
      </c>
      <c r="BN335" s="16"/>
    </row>
    <row r="336" spans="1:66" ht="16.5" thickBot="1">
      <c r="A336" s="319"/>
      <c r="B336" s="230" t="s">
        <v>21</v>
      </c>
      <c r="C336" s="231"/>
      <c r="D336" s="99">
        <f>+入力シート①!Q$4</f>
        <v>0</v>
      </c>
      <c r="E336" s="21"/>
      <c r="F336" s="36"/>
      <c r="G336" s="36"/>
      <c r="H336" s="36"/>
      <c r="I336" s="36"/>
      <c r="J336" s="36"/>
      <c r="K336" s="37"/>
      <c r="M336" s="16"/>
      <c r="N336" s="202">
        <v>0</v>
      </c>
      <c r="O336" s="99">
        <v>0</v>
      </c>
      <c r="P336" s="99">
        <v>0</v>
      </c>
      <c r="Q336" s="99">
        <v>0</v>
      </c>
      <c r="R336" s="99">
        <v>0</v>
      </c>
      <c r="S336" s="164">
        <v>0</v>
      </c>
      <c r="T336" s="164">
        <v>0</v>
      </c>
      <c r="U336" s="164">
        <v>0</v>
      </c>
      <c r="V336" s="17">
        <v>0</v>
      </c>
      <c r="X336" s="164"/>
      <c r="Y336" s="157">
        <v>0.26388888888888901</v>
      </c>
      <c r="Z336" s="157">
        <v>0.30555555555555552</v>
      </c>
      <c r="BN336" s="16"/>
    </row>
    <row r="337" spans="1:66">
      <c r="A337" s="319"/>
      <c r="B337" s="227" t="s">
        <v>22</v>
      </c>
      <c r="C337" s="7">
        <v>0</v>
      </c>
      <c r="D337">
        <f>+入力シート①!Q$5</f>
        <v>0</v>
      </c>
      <c r="E337">
        <f t="shared" ref="E337:E349" si="124">+COUNT($M337:$BN337)</f>
        <v>16</v>
      </c>
      <c r="F337" s="5">
        <f t="shared" ref="F337:F349" si="125">+AVERAGE($M337:$BN337)</f>
        <v>10.106249999999999</v>
      </c>
      <c r="G337" s="5">
        <f t="shared" ref="G337:G349" si="126">+STDEV($M337:$BN337)</f>
        <v>11.867011347990417</v>
      </c>
      <c r="H337" s="5">
        <f t="shared" ref="H337:H349" si="127">+MAX($M337:$BN337)</f>
        <v>24.9</v>
      </c>
      <c r="I337" s="5">
        <f t="shared" ref="I337:I349" si="128">+MIN($M337:$BN337)</f>
        <v>0</v>
      </c>
      <c r="J337" s="5">
        <f>+D337-F337</f>
        <v>-10.106249999999999</v>
      </c>
      <c r="K337" s="5">
        <f>+J337/G337</f>
        <v>-0.85162554443089933</v>
      </c>
      <c r="M337" s="16"/>
      <c r="N337" s="177">
        <v>0</v>
      </c>
      <c r="O337">
        <v>0</v>
      </c>
      <c r="P337">
        <v>0</v>
      </c>
      <c r="Q337">
        <v>0</v>
      </c>
      <c r="R337">
        <v>0</v>
      </c>
      <c r="S337" s="17">
        <v>0</v>
      </c>
      <c r="T337" s="17">
        <v>0</v>
      </c>
      <c r="U337" s="17">
        <v>0</v>
      </c>
      <c r="V337" s="17">
        <v>0</v>
      </c>
      <c r="Y337" s="17">
        <v>23.3</v>
      </c>
      <c r="Z337" s="17">
        <v>24.3</v>
      </c>
      <c r="AA337" s="17">
        <v>24.9</v>
      </c>
      <c r="AS337">
        <v>22.8</v>
      </c>
      <c r="AX337">
        <v>22.3</v>
      </c>
      <c r="BA337">
        <v>23.4</v>
      </c>
      <c r="BF337">
        <v>20.7</v>
      </c>
      <c r="BN337" s="16"/>
    </row>
    <row r="338" spans="1:66">
      <c r="A338" s="319"/>
      <c r="B338" s="227"/>
      <c r="C338" s="7">
        <v>10</v>
      </c>
      <c r="D338">
        <f>+入力シート①!Q$6</f>
        <v>0</v>
      </c>
      <c r="E338">
        <f t="shared" si="124"/>
        <v>16</v>
      </c>
      <c r="F338" s="5">
        <f t="shared" si="125"/>
        <v>9.9875749999999996</v>
      </c>
      <c r="G338" s="5">
        <f t="shared" si="126"/>
        <v>11.739713899495165</v>
      </c>
      <c r="H338" s="5">
        <f t="shared" si="127"/>
        <v>25.02</v>
      </c>
      <c r="I338" s="5">
        <f t="shared" si="128"/>
        <v>0</v>
      </c>
      <c r="J338" s="5">
        <f t="shared" ref="J338:J349" si="129">+D338-F338</f>
        <v>-9.9875749999999996</v>
      </c>
      <c r="K338" s="5">
        <f t="shared" ref="K338:K349" si="130">+J338/G338</f>
        <v>-0.85075114142513208</v>
      </c>
      <c r="M338" s="16"/>
      <c r="N338" s="177">
        <v>0</v>
      </c>
      <c r="O338">
        <v>0</v>
      </c>
      <c r="P338">
        <v>0</v>
      </c>
      <c r="Q338">
        <v>0</v>
      </c>
      <c r="R338">
        <v>0</v>
      </c>
      <c r="S338" s="17">
        <v>0</v>
      </c>
      <c r="T338" s="17">
        <v>0</v>
      </c>
      <c r="U338" s="17">
        <v>0</v>
      </c>
      <c r="V338" s="17">
        <v>0</v>
      </c>
      <c r="Y338" s="17">
        <v>23.3156</v>
      </c>
      <c r="Z338" s="17">
        <v>24.3156</v>
      </c>
      <c r="AA338" s="17">
        <v>25.02</v>
      </c>
      <c r="AS338">
        <v>20.86</v>
      </c>
      <c r="AX338">
        <v>22.36</v>
      </c>
      <c r="BA338">
        <v>23.07</v>
      </c>
      <c r="BF338">
        <v>20.86</v>
      </c>
      <c r="BN338" s="16"/>
    </row>
    <row r="339" spans="1:66">
      <c r="A339" s="319"/>
      <c r="B339" s="227"/>
      <c r="C339" s="7">
        <v>20</v>
      </c>
      <c r="D339">
        <f>+入力シート①!Q$7</f>
        <v>0</v>
      </c>
      <c r="E339">
        <f t="shared" si="124"/>
        <v>16</v>
      </c>
      <c r="F339" s="5">
        <f t="shared" si="125"/>
        <v>9.9847874999999995</v>
      </c>
      <c r="G339" s="5">
        <f t="shared" si="126"/>
        <v>11.737038601673195</v>
      </c>
      <c r="H339" s="5">
        <f t="shared" si="127"/>
        <v>25.03</v>
      </c>
      <c r="I339" s="5">
        <f t="shared" si="128"/>
        <v>0</v>
      </c>
      <c r="J339" s="5">
        <f t="shared" si="129"/>
        <v>-9.9847874999999995</v>
      </c>
      <c r="K339" s="5">
        <f t="shared" si="130"/>
        <v>-0.85070756251722646</v>
      </c>
      <c r="M339" s="16"/>
      <c r="N339" s="177">
        <v>0</v>
      </c>
      <c r="O339">
        <v>0</v>
      </c>
      <c r="P339">
        <v>0</v>
      </c>
      <c r="Q339">
        <v>0</v>
      </c>
      <c r="R339">
        <v>0</v>
      </c>
      <c r="S339" s="17">
        <v>0</v>
      </c>
      <c r="T339" s="17">
        <v>0</v>
      </c>
      <c r="U339" s="17">
        <v>0</v>
      </c>
      <c r="V339" s="17">
        <v>0</v>
      </c>
      <c r="Y339" s="17">
        <v>23.318300000000001</v>
      </c>
      <c r="Z339" s="17">
        <v>24.318300000000001</v>
      </c>
      <c r="AA339" s="17">
        <v>25.03</v>
      </c>
      <c r="AS339">
        <v>20.85</v>
      </c>
      <c r="AX339">
        <v>22.3</v>
      </c>
      <c r="BA339">
        <v>23.09</v>
      </c>
      <c r="BF339">
        <v>20.85</v>
      </c>
      <c r="BN339" s="16"/>
    </row>
    <row r="340" spans="1:66">
      <c r="A340" s="319"/>
      <c r="B340" s="227"/>
      <c r="C340" s="7">
        <v>30</v>
      </c>
      <c r="D340">
        <f>+入力シート①!Q$8</f>
        <v>0</v>
      </c>
      <c r="E340">
        <f t="shared" si="124"/>
        <v>16</v>
      </c>
      <c r="F340" s="5">
        <f t="shared" si="125"/>
        <v>9.9588625000000022</v>
      </c>
      <c r="G340" s="5">
        <f t="shared" si="126"/>
        <v>11.711737920899413</v>
      </c>
      <c r="H340" s="5">
        <f t="shared" si="127"/>
        <v>25.03</v>
      </c>
      <c r="I340" s="5">
        <f t="shared" si="128"/>
        <v>0</v>
      </c>
      <c r="J340" s="5">
        <f t="shared" si="129"/>
        <v>-9.9588625000000022</v>
      </c>
      <c r="K340" s="5">
        <f t="shared" si="130"/>
        <v>-0.85033174130617861</v>
      </c>
      <c r="M340" s="16"/>
      <c r="N340" s="177">
        <v>0</v>
      </c>
      <c r="O340">
        <v>0</v>
      </c>
      <c r="P340">
        <v>0</v>
      </c>
      <c r="Q340">
        <v>0</v>
      </c>
      <c r="R340">
        <v>0</v>
      </c>
      <c r="S340" s="17">
        <v>0</v>
      </c>
      <c r="T340" s="17">
        <v>0</v>
      </c>
      <c r="U340" s="17">
        <v>0</v>
      </c>
      <c r="V340" s="17">
        <v>0</v>
      </c>
      <c r="Y340" s="17">
        <v>23.320900000000002</v>
      </c>
      <c r="Z340" s="17">
        <v>24.320900000000002</v>
      </c>
      <c r="AA340" s="17">
        <v>25.03</v>
      </c>
      <c r="AS340">
        <v>20.440000000000001</v>
      </c>
      <c r="AX340">
        <v>22.29</v>
      </c>
      <c r="BA340">
        <v>23.08</v>
      </c>
      <c r="BF340">
        <v>20.86</v>
      </c>
      <c r="BN340" s="16"/>
    </row>
    <row r="341" spans="1:66">
      <c r="A341" s="319"/>
      <c r="B341" s="227"/>
      <c r="C341" s="7">
        <v>50</v>
      </c>
      <c r="D341">
        <f>+入力シート①!Q$9</f>
        <v>0</v>
      </c>
      <c r="E341">
        <f t="shared" si="124"/>
        <v>16</v>
      </c>
      <c r="F341" s="5">
        <f t="shared" si="125"/>
        <v>9.947499999999998</v>
      </c>
      <c r="G341" s="5">
        <f t="shared" si="126"/>
        <v>11.698992834143176</v>
      </c>
      <c r="H341" s="5">
        <f t="shared" si="127"/>
        <v>25.01</v>
      </c>
      <c r="I341" s="5">
        <f t="shared" si="128"/>
        <v>0</v>
      </c>
      <c r="J341" s="5">
        <f t="shared" si="129"/>
        <v>-9.947499999999998</v>
      </c>
      <c r="K341" s="5">
        <f t="shared" si="130"/>
        <v>-0.85028687007726877</v>
      </c>
      <c r="M341" s="16"/>
      <c r="N341" s="177">
        <v>0</v>
      </c>
      <c r="O341">
        <v>0</v>
      </c>
      <c r="P341">
        <v>0</v>
      </c>
      <c r="Q341">
        <v>0</v>
      </c>
      <c r="R341">
        <v>0</v>
      </c>
      <c r="S341" s="17">
        <v>0</v>
      </c>
      <c r="T341" s="17">
        <v>0</v>
      </c>
      <c r="U341" s="17">
        <v>0</v>
      </c>
      <c r="V341" s="17">
        <v>0</v>
      </c>
      <c r="Y341" s="17">
        <v>23.3</v>
      </c>
      <c r="Z341" s="17">
        <v>24.3</v>
      </c>
      <c r="AA341" s="17">
        <v>25.01</v>
      </c>
      <c r="AS341">
        <v>20.38</v>
      </c>
      <c r="AX341">
        <v>22.22</v>
      </c>
      <c r="BA341">
        <v>23.09</v>
      </c>
      <c r="BF341">
        <v>20.86</v>
      </c>
      <c r="BN341" s="16"/>
    </row>
    <row r="342" spans="1:66">
      <c r="A342" s="319"/>
      <c r="B342" s="227"/>
      <c r="C342" s="7">
        <v>75</v>
      </c>
      <c r="D342">
        <f>+入力シート①!Q$10</f>
        <v>0</v>
      </c>
      <c r="E342">
        <f t="shared" si="124"/>
        <v>16</v>
      </c>
      <c r="F342" s="5">
        <f t="shared" si="125"/>
        <v>9.4831250000000011</v>
      </c>
      <c r="G342" s="5">
        <f t="shared" si="126"/>
        <v>11.177097845594803</v>
      </c>
      <c r="H342" s="5">
        <f t="shared" si="127"/>
        <v>24.81</v>
      </c>
      <c r="I342" s="5">
        <f t="shared" si="128"/>
        <v>0</v>
      </c>
      <c r="J342" s="5">
        <f t="shared" si="129"/>
        <v>-9.4831250000000011</v>
      </c>
      <c r="K342" s="5">
        <f t="shared" si="130"/>
        <v>-0.8484425144168849</v>
      </c>
      <c r="M342" s="16"/>
      <c r="N342" s="177">
        <v>0</v>
      </c>
      <c r="O342">
        <v>0</v>
      </c>
      <c r="P342">
        <v>0</v>
      </c>
      <c r="Q342">
        <v>0</v>
      </c>
      <c r="R342">
        <v>0</v>
      </c>
      <c r="S342" s="17">
        <v>0</v>
      </c>
      <c r="T342" s="17">
        <v>0</v>
      </c>
      <c r="U342" s="17">
        <v>0</v>
      </c>
      <c r="V342" s="17">
        <v>0</v>
      </c>
      <c r="Y342" s="17">
        <v>21.02</v>
      </c>
      <c r="Z342" s="17">
        <v>22.02</v>
      </c>
      <c r="AA342" s="17">
        <v>24.81</v>
      </c>
      <c r="AS342">
        <v>20.399999999999999</v>
      </c>
      <c r="AX342">
        <v>21.98</v>
      </c>
      <c r="BA342">
        <v>23</v>
      </c>
      <c r="BF342">
        <v>18.5</v>
      </c>
      <c r="BN342" s="16"/>
    </row>
    <row r="343" spans="1:66">
      <c r="A343" s="319"/>
      <c r="B343" s="227"/>
      <c r="C343" s="7">
        <v>100</v>
      </c>
      <c r="D343">
        <f>+入力シート①!Q$11</f>
        <v>0</v>
      </c>
      <c r="E343">
        <f t="shared" si="124"/>
        <v>16</v>
      </c>
      <c r="F343" s="5">
        <f t="shared" si="125"/>
        <v>9.0418625000000006</v>
      </c>
      <c r="G343" s="5">
        <f t="shared" si="126"/>
        <v>10.744612158402925</v>
      </c>
      <c r="H343" s="5">
        <f t="shared" si="127"/>
        <v>24.35</v>
      </c>
      <c r="I343" s="5">
        <f t="shared" si="128"/>
        <v>0</v>
      </c>
      <c r="J343" s="5">
        <f t="shared" si="129"/>
        <v>-9.0418625000000006</v>
      </c>
      <c r="K343" s="5">
        <f t="shared" si="130"/>
        <v>-0.84152525625866614</v>
      </c>
      <c r="M343" s="16"/>
      <c r="N343" s="177">
        <v>0</v>
      </c>
      <c r="O343">
        <v>0</v>
      </c>
      <c r="P343">
        <v>0</v>
      </c>
      <c r="Q343">
        <v>0</v>
      </c>
      <c r="R343">
        <v>0</v>
      </c>
      <c r="S343" s="17">
        <v>0</v>
      </c>
      <c r="T343" s="17">
        <v>0</v>
      </c>
      <c r="U343" s="17">
        <v>0</v>
      </c>
      <c r="V343" s="17">
        <v>0</v>
      </c>
      <c r="Y343" s="17">
        <v>20.259899999999998</v>
      </c>
      <c r="Z343" s="17">
        <v>21.259899999999998</v>
      </c>
      <c r="AA343" s="17">
        <v>24.35</v>
      </c>
      <c r="AS343">
        <v>17.95</v>
      </c>
      <c r="AX343">
        <v>21.82</v>
      </c>
      <c r="BA343">
        <v>23.01</v>
      </c>
      <c r="BF343">
        <v>16.02</v>
      </c>
      <c r="BN343" s="16"/>
    </row>
    <row r="344" spans="1:66">
      <c r="A344" s="319"/>
      <c r="B344" s="227"/>
      <c r="C344" s="7">
        <v>150</v>
      </c>
      <c r="D344">
        <f>+入力シート①!Q$12</f>
        <v>0</v>
      </c>
      <c r="E344">
        <f t="shared" si="124"/>
        <v>16</v>
      </c>
      <c r="F344" s="5">
        <f t="shared" si="125"/>
        <v>8.0789249999999999</v>
      </c>
      <c r="G344" s="5">
        <f t="shared" si="126"/>
        <v>9.7710970568986433</v>
      </c>
      <c r="H344" s="5">
        <f t="shared" si="127"/>
        <v>22.77</v>
      </c>
      <c r="I344" s="5">
        <f t="shared" si="128"/>
        <v>0</v>
      </c>
      <c r="J344" s="5">
        <f t="shared" si="129"/>
        <v>-8.0789249999999999</v>
      </c>
      <c r="K344" s="5">
        <f t="shared" si="130"/>
        <v>-0.82681862158927932</v>
      </c>
      <c r="M344" s="16"/>
      <c r="N344" s="177">
        <v>0</v>
      </c>
      <c r="O344">
        <v>0</v>
      </c>
      <c r="P344">
        <v>0</v>
      </c>
      <c r="Q344">
        <v>0</v>
      </c>
      <c r="R344">
        <v>0</v>
      </c>
      <c r="S344" s="17">
        <v>0</v>
      </c>
      <c r="T344" s="17">
        <v>0</v>
      </c>
      <c r="U344" s="17">
        <v>0</v>
      </c>
      <c r="V344" s="17">
        <v>0</v>
      </c>
      <c r="Y344" s="17">
        <v>20.381399999999999</v>
      </c>
      <c r="Z344" s="17">
        <v>21.381399999999999</v>
      </c>
      <c r="AA344" s="17">
        <v>20.84</v>
      </c>
      <c r="AS344">
        <v>14.52</v>
      </c>
      <c r="AX344">
        <v>16.8</v>
      </c>
      <c r="BA344">
        <v>22.77</v>
      </c>
      <c r="BF344">
        <v>12.57</v>
      </c>
      <c r="BN344" s="16"/>
    </row>
    <row r="345" spans="1:66">
      <c r="A345" s="319"/>
      <c r="B345" s="227"/>
      <c r="C345" s="7">
        <v>200</v>
      </c>
      <c r="D345">
        <f>+入力シート①!Q$13</f>
        <v>0</v>
      </c>
      <c r="E345">
        <f t="shared" si="124"/>
        <v>16</v>
      </c>
      <c r="F345" s="5">
        <f t="shared" si="125"/>
        <v>7.0113249999999994</v>
      </c>
      <c r="G345" s="5">
        <f t="shared" si="126"/>
        <v>8.5528239571500606</v>
      </c>
      <c r="H345" s="5">
        <f t="shared" si="127"/>
        <v>20.78</v>
      </c>
      <c r="I345" s="5">
        <f t="shared" si="128"/>
        <v>0</v>
      </c>
      <c r="J345" s="5">
        <f t="shared" si="129"/>
        <v>-7.0113249999999994</v>
      </c>
      <c r="K345" s="5">
        <f t="shared" si="130"/>
        <v>-0.81976725291283636</v>
      </c>
      <c r="M345" s="16"/>
      <c r="N345" s="177">
        <v>0</v>
      </c>
      <c r="O345">
        <v>0</v>
      </c>
      <c r="P345">
        <v>0</v>
      </c>
      <c r="Q345">
        <v>0</v>
      </c>
      <c r="R345">
        <v>0</v>
      </c>
      <c r="S345" s="17">
        <v>0</v>
      </c>
      <c r="T345" s="17">
        <v>0</v>
      </c>
      <c r="U345" s="17">
        <v>0</v>
      </c>
      <c r="V345" s="17">
        <v>0</v>
      </c>
      <c r="Y345" s="17">
        <v>17.090599999999998</v>
      </c>
      <c r="Z345" s="17">
        <v>18.090599999999998</v>
      </c>
      <c r="AA345" s="17">
        <v>19.350000000000001</v>
      </c>
      <c r="AS345">
        <v>11.35</v>
      </c>
      <c r="AX345">
        <v>14.13</v>
      </c>
      <c r="BA345">
        <v>20.78</v>
      </c>
      <c r="BF345">
        <v>11.39</v>
      </c>
      <c r="BN345" s="16"/>
    </row>
    <row r="346" spans="1:66">
      <c r="A346" s="319"/>
      <c r="B346" s="227"/>
      <c r="C346" s="7">
        <v>300</v>
      </c>
      <c r="D346">
        <f>+入力シート①!Q$14</f>
        <v>0</v>
      </c>
      <c r="E346">
        <f t="shared" si="124"/>
        <v>12</v>
      </c>
      <c r="F346" s="5">
        <f t="shared" si="125"/>
        <v>3.3122166666666666</v>
      </c>
      <c r="G346" s="5">
        <f t="shared" si="126"/>
        <v>5.9958565300370452</v>
      </c>
      <c r="H346" s="5">
        <f t="shared" si="127"/>
        <v>13.7783</v>
      </c>
      <c r="I346" s="5">
        <f t="shared" si="128"/>
        <v>0</v>
      </c>
      <c r="J346" s="5">
        <f t="shared" si="129"/>
        <v>-3.3122166666666666</v>
      </c>
      <c r="K346" s="5">
        <f t="shared" si="130"/>
        <v>-0.55241759873233698</v>
      </c>
      <c r="M346" s="16"/>
      <c r="N346" s="177">
        <v>0</v>
      </c>
      <c r="O346">
        <v>0</v>
      </c>
      <c r="P346">
        <v>0</v>
      </c>
      <c r="Q346">
        <v>0</v>
      </c>
      <c r="R346">
        <v>0</v>
      </c>
      <c r="S346" s="17">
        <v>0</v>
      </c>
      <c r="T346" s="17">
        <v>0</v>
      </c>
      <c r="U346" s="17">
        <v>0</v>
      </c>
      <c r="V346" s="17">
        <v>0</v>
      </c>
      <c r="Y346" s="17">
        <v>12.7783</v>
      </c>
      <c r="Z346" s="17">
        <v>13.7783</v>
      </c>
      <c r="AA346" s="17">
        <v>13.19</v>
      </c>
      <c r="BN346" s="16"/>
    </row>
    <row r="347" spans="1:66">
      <c r="A347" s="319"/>
      <c r="B347" s="227"/>
      <c r="C347" s="7">
        <v>400</v>
      </c>
      <c r="D347">
        <f>+入力シート①!Q$15</f>
        <v>0</v>
      </c>
      <c r="E347">
        <f t="shared" si="124"/>
        <v>12</v>
      </c>
      <c r="F347" s="5">
        <f t="shared" si="125"/>
        <v>2.7372166666666664</v>
      </c>
      <c r="G347" s="5">
        <f t="shared" si="126"/>
        <v>5.0121535637857004</v>
      </c>
      <c r="H347" s="5">
        <f t="shared" si="127"/>
        <v>12.458299999999999</v>
      </c>
      <c r="I347" s="5">
        <f t="shared" si="128"/>
        <v>0</v>
      </c>
      <c r="J347" s="5">
        <f t="shared" si="129"/>
        <v>-2.7372166666666664</v>
      </c>
      <c r="K347" s="5">
        <f t="shared" si="130"/>
        <v>-0.54611588249088583</v>
      </c>
      <c r="M347" s="16"/>
      <c r="N347" s="177">
        <v>0</v>
      </c>
      <c r="O347">
        <v>0</v>
      </c>
      <c r="P347">
        <v>0</v>
      </c>
      <c r="Q347">
        <v>0</v>
      </c>
      <c r="R347">
        <v>0</v>
      </c>
      <c r="S347" s="17">
        <v>0</v>
      </c>
      <c r="T347" s="17">
        <v>0</v>
      </c>
      <c r="U347" s="17">
        <v>0</v>
      </c>
      <c r="V347" s="17">
        <v>0</v>
      </c>
      <c r="Y347" s="17">
        <v>11.458299999999999</v>
      </c>
      <c r="Z347" s="17">
        <v>12.458299999999999</v>
      </c>
      <c r="AA347" s="17">
        <v>8.93</v>
      </c>
      <c r="BN347" s="16"/>
    </row>
    <row r="348" spans="1:66">
      <c r="A348" s="319"/>
      <c r="B348" s="227"/>
      <c r="C348" s="7">
        <v>500</v>
      </c>
      <c r="D348">
        <f>+入力シート①!Q$16</f>
        <v>0</v>
      </c>
      <c r="E348">
        <f t="shared" si="124"/>
        <v>9</v>
      </c>
      <c r="F348" s="5">
        <f t="shared" si="125"/>
        <v>0</v>
      </c>
      <c r="G348" s="5">
        <f t="shared" si="126"/>
        <v>0</v>
      </c>
      <c r="H348" s="5">
        <f t="shared" si="127"/>
        <v>0</v>
      </c>
      <c r="I348" s="5">
        <f t="shared" si="128"/>
        <v>0</v>
      </c>
      <c r="J348" s="5">
        <f t="shared" si="129"/>
        <v>0</v>
      </c>
      <c r="K348" s="5" t="e">
        <f t="shared" si="130"/>
        <v>#DIV/0!</v>
      </c>
      <c r="M348" s="16"/>
      <c r="N348" s="177">
        <v>0</v>
      </c>
      <c r="O348">
        <v>0</v>
      </c>
      <c r="P348">
        <v>0</v>
      </c>
      <c r="Q348">
        <v>0</v>
      </c>
      <c r="R348">
        <v>0</v>
      </c>
      <c r="S348" s="17">
        <v>0</v>
      </c>
      <c r="T348" s="17">
        <v>0</v>
      </c>
      <c r="U348" s="17">
        <v>0</v>
      </c>
      <c r="V348" s="17">
        <v>0</v>
      </c>
      <c r="BN348" s="16"/>
    </row>
    <row r="349" spans="1:66">
      <c r="A349" s="319"/>
      <c r="B349" s="227"/>
      <c r="C349" s="7">
        <v>600</v>
      </c>
      <c r="D349">
        <f>+入力シート①!Q$17</f>
        <v>0</v>
      </c>
      <c r="E349">
        <f t="shared" si="124"/>
        <v>9</v>
      </c>
      <c r="F349" s="5">
        <f t="shared" si="125"/>
        <v>0</v>
      </c>
      <c r="G349" s="5">
        <f t="shared" si="126"/>
        <v>0</v>
      </c>
      <c r="H349" s="5">
        <f t="shared" si="127"/>
        <v>0</v>
      </c>
      <c r="I349" s="5">
        <f t="shared" si="128"/>
        <v>0</v>
      </c>
      <c r="J349" s="5">
        <f t="shared" si="129"/>
        <v>0</v>
      </c>
      <c r="K349" s="5" t="e">
        <f t="shared" si="130"/>
        <v>#DIV/0!</v>
      </c>
      <c r="M349" s="16"/>
      <c r="N349" s="177">
        <v>0</v>
      </c>
      <c r="O349">
        <v>0</v>
      </c>
      <c r="P349">
        <v>0</v>
      </c>
      <c r="Q349">
        <v>0</v>
      </c>
      <c r="R349">
        <v>0</v>
      </c>
      <c r="S349" s="17">
        <v>0</v>
      </c>
      <c r="T349" s="17">
        <v>0</v>
      </c>
      <c r="U349" s="17">
        <v>0</v>
      </c>
      <c r="V349" s="17">
        <v>0</v>
      </c>
      <c r="BN349" s="16"/>
    </row>
    <row r="350" spans="1:66">
      <c r="A350" s="319"/>
      <c r="B350" s="13"/>
      <c r="C350" s="13"/>
      <c r="D350" s="18"/>
      <c r="E350" s="18"/>
      <c r="F350" s="38"/>
      <c r="G350" s="38"/>
      <c r="H350" s="38"/>
      <c r="I350" s="38"/>
      <c r="J350" s="38"/>
      <c r="K350" s="38"/>
      <c r="L350" s="18"/>
      <c r="M350" s="16"/>
      <c r="N350" s="181"/>
      <c r="O350" s="18"/>
      <c r="P350" s="175"/>
      <c r="Q350" s="175"/>
      <c r="R350" s="175"/>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6"/>
    </row>
    <row r="351" spans="1:66">
      <c r="A351" s="319"/>
      <c r="B351" s="228" t="s">
        <v>25</v>
      </c>
      <c r="C351" s="11" t="s">
        <v>23</v>
      </c>
      <c r="D351">
        <f>+入力シート①!Q$19</f>
        <v>0</v>
      </c>
      <c r="E351">
        <f>+COUNT($M351:$BN351)</f>
        <v>16</v>
      </c>
      <c r="F351" s="5">
        <f>+AVERAGE($M351:$BN351)</f>
        <v>76.1875</v>
      </c>
      <c r="G351" s="5">
        <f>+STDEV($M351:$BN351)</f>
        <v>119.31650835767307</v>
      </c>
      <c r="H351" s="5">
        <f>+MAX($M351:$BN351)</f>
        <v>353</v>
      </c>
      <c r="I351" s="5">
        <f>+MIN($M351:$BN351)</f>
        <v>0</v>
      </c>
      <c r="J351" s="5">
        <f>+D351-F351</f>
        <v>-76.1875</v>
      </c>
      <c r="K351" s="5">
        <f>+J351/G351</f>
        <v>-0.63853276506897116</v>
      </c>
      <c r="M351" s="16"/>
      <c r="N351" s="177">
        <v>0</v>
      </c>
      <c r="O351">
        <v>0</v>
      </c>
      <c r="P351">
        <v>0</v>
      </c>
      <c r="Q351">
        <v>0</v>
      </c>
      <c r="R351">
        <v>0</v>
      </c>
      <c r="S351" s="17">
        <v>0</v>
      </c>
      <c r="T351" s="17">
        <v>0</v>
      </c>
      <c r="U351" s="17">
        <v>0</v>
      </c>
      <c r="V351" s="17">
        <v>0</v>
      </c>
      <c r="Y351" s="17">
        <v>39</v>
      </c>
      <c r="Z351" s="17">
        <v>40</v>
      </c>
      <c r="AA351" s="17">
        <v>220</v>
      </c>
      <c r="AS351">
        <v>67</v>
      </c>
      <c r="AX351">
        <v>270</v>
      </c>
      <c r="BA351">
        <v>230</v>
      </c>
      <c r="BF351">
        <v>353</v>
      </c>
      <c r="BN351" s="16"/>
    </row>
    <row r="352" spans="1:66">
      <c r="A352" s="319"/>
      <c r="B352" s="229"/>
      <c r="C352" s="8" t="s">
        <v>24</v>
      </c>
      <c r="D352">
        <f>+入力シート①!Q$20</f>
        <v>0</v>
      </c>
      <c r="E352">
        <f>+COUNT($M352:$BN352)</f>
        <v>16</v>
      </c>
      <c r="F352" s="5">
        <f>+AVERAGE($M352:$BN352)</f>
        <v>0.6506249999999999</v>
      </c>
      <c r="G352" s="5">
        <f>+STDEV($M352:$BN352)</f>
        <v>0.95523448255738064</v>
      </c>
      <c r="H352" s="5">
        <f>+MAX($M352:$BN352)</f>
        <v>3.3</v>
      </c>
      <c r="I352" s="5">
        <f>+MIN($M352:$BN352)</f>
        <v>0</v>
      </c>
      <c r="J352" s="5">
        <f>+D352-F352</f>
        <v>-0.6506249999999999</v>
      </c>
      <c r="K352" s="5">
        <f>+J352/G352</f>
        <v>-0.68111548722375304</v>
      </c>
      <c r="M352" s="16"/>
      <c r="N352" s="177">
        <v>0</v>
      </c>
      <c r="O352">
        <v>0</v>
      </c>
      <c r="P352">
        <v>0</v>
      </c>
      <c r="Q352">
        <v>0</v>
      </c>
      <c r="R352">
        <v>0</v>
      </c>
      <c r="S352" s="17">
        <v>0</v>
      </c>
      <c r="T352" s="17">
        <v>0</v>
      </c>
      <c r="U352" s="17">
        <v>0</v>
      </c>
      <c r="V352" s="17">
        <v>0</v>
      </c>
      <c r="Y352" s="17">
        <v>1</v>
      </c>
      <c r="Z352" s="17">
        <v>2</v>
      </c>
      <c r="AA352" s="17">
        <v>3.3</v>
      </c>
      <c r="AS352">
        <v>1.01</v>
      </c>
      <c r="AX352">
        <v>1.5</v>
      </c>
      <c r="BA352">
        <v>0.7</v>
      </c>
      <c r="BF352">
        <v>0.9</v>
      </c>
      <c r="BN352" s="16"/>
    </row>
    <row r="353" spans="1:66" ht="0.95" customHeight="1">
      <c r="M353" s="16"/>
      <c r="BN353" s="16"/>
    </row>
    <row r="354" spans="1:66" ht="0.95" customHeight="1">
      <c r="M354" s="16"/>
      <c r="BN354" s="16"/>
    </row>
    <row r="355" spans="1:66" ht="0.95" customHeight="1">
      <c r="M355" s="16"/>
      <c r="BN355" s="16"/>
    </row>
    <row r="356" spans="1:66" ht="0.95" customHeight="1">
      <c r="M356" s="16"/>
      <c r="BN356" s="16"/>
    </row>
    <row r="357" spans="1:66" ht="0.95" customHeight="1">
      <c r="M357" s="16"/>
      <c r="BN357" s="16"/>
    </row>
    <row r="358" spans="1:66" ht="0.95" customHeight="1">
      <c r="M358" s="16"/>
      <c r="BN358" s="16"/>
    </row>
    <row r="359" spans="1:66" ht="0.95" customHeight="1">
      <c r="M359" s="16"/>
      <c r="BN359" s="16"/>
    </row>
    <row r="360" spans="1:66" ht="0.95" customHeight="1">
      <c r="M360" s="16"/>
      <c r="BN360" s="16"/>
    </row>
    <row r="361" spans="1:66" ht="16.5" thickBot="1">
      <c r="D361" s="1" t="s">
        <v>26</v>
      </c>
      <c r="E361" s="1" t="s">
        <v>3</v>
      </c>
      <c r="F361" s="4" t="s">
        <v>4</v>
      </c>
      <c r="G361" s="4" t="s">
        <v>8</v>
      </c>
      <c r="H361" s="4" t="s">
        <v>5</v>
      </c>
      <c r="I361" s="4" t="s">
        <v>6</v>
      </c>
      <c r="J361" s="4" t="s">
        <v>7</v>
      </c>
      <c r="K361" s="5" t="s">
        <v>56</v>
      </c>
      <c r="M361" s="16"/>
      <c r="N361" s="178" t="s">
        <v>26</v>
      </c>
      <c r="O361" s="1" t="s">
        <v>26</v>
      </c>
      <c r="P361" s="1" t="s">
        <v>26</v>
      </c>
      <c r="Q361" s="1" t="s">
        <v>26</v>
      </c>
      <c r="R361" s="1" t="s">
        <v>26</v>
      </c>
      <c r="S361" s="17" t="s">
        <v>105</v>
      </c>
      <c r="T361" s="17" t="s">
        <v>105</v>
      </c>
      <c r="U361" s="17" t="s">
        <v>105</v>
      </c>
      <c r="X361" s="156"/>
      <c r="AA361" s="156"/>
      <c r="AB361" s="91"/>
      <c r="AC361" s="91"/>
      <c r="AD361" s="1"/>
      <c r="AE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6"/>
    </row>
    <row r="362" spans="1:66">
      <c r="A362" s="319">
        <v>66</v>
      </c>
      <c r="B362" s="230" t="s">
        <v>18</v>
      </c>
      <c r="C362" s="231"/>
      <c r="D362" s="92">
        <f>+入力シート①!R$2</f>
        <v>0</v>
      </c>
      <c r="E362" s="19"/>
      <c r="F362" s="32"/>
      <c r="G362" s="32"/>
      <c r="H362" s="32"/>
      <c r="I362" s="32"/>
      <c r="J362" s="32"/>
      <c r="K362" s="33"/>
      <c r="M362" s="16"/>
      <c r="N362" s="92">
        <v>0</v>
      </c>
      <c r="O362" s="92">
        <v>0</v>
      </c>
      <c r="P362" s="92">
        <v>0</v>
      </c>
      <c r="Q362" s="92">
        <v>0</v>
      </c>
      <c r="R362" s="92">
        <v>0</v>
      </c>
      <c r="S362" s="165">
        <v>0</v>
      </c>
      <c r="T362" s="165">
        <v>0</v>
      </c>
      <c r="U362" s="165">
        <v>0</v>
      </c>
      <c r="V362" s="17">
        <v>0</v>
      </c>
      <c r="X362" s="17">
        <f t="shared" ref="X362:BF362" si="131">+X$1</f>
        <v>2009</v>
      </c>
      <c r="Y362" s="17">
        <f t="shared" si="131"/>
        <v>2008</v>
      </c>
      <c r="Z362" s="17">
        <f t="shared" si="131"/>
        <v>2007</v>
      </c>
      <c r="AA362" s="17">
        <f t="shared" si="131"/>
        <v>2006</v>
      </c>
      <c r="AB362" s="90">
        <f t="shared" si="131"/>
        <v>2005</v>
      </c>
      <c r="AC362" s="90">
        <f t="shared" si="131"/>
        <v>2004</v>
      </c>
      <c r="AD362">
        <f t="shared" si="131"/>
        <v>2003</v>
      </c>
      <c r="AE362">
        <f t="shared" si="131"/>
        <v>2002</v>
      </c>
      <c r="AF362">
        <f t="shared" si="131"/>
        <v>2001</v>
      </c>
      <c r="AG362">
        <f t="shared" si="131"/>
        <v>2000</v>
      </c>
      <c r="AH362">
        <f t="shared" si="131"/>
        <v>1999</v>
      </c>
      <c r="AI362">
        <f t="shared" si="131"/>
        <v>1998</v>
      </c>
      <c r="AJ362">
        <f t="shared" si="131"/>
        <v>1997</v>
      </c>
      <c r="AK362">
        <f t="shared" si="131"/>
        <v>1996</v>
      </c>
      <c r="AL362">
        <f t="shared" si="131"/>
        <v>1995</v>
      </c>
      <c r="AM362">
        <f t="shared" si="131"/>
        <v>1994</v>
      </c>
      <c r="AN362">
        <f t="shared" si="131"/>
        <v>0</v>
      </c>
      <c r="AO362">
        <f t="shared" si="131"/>
        <v>1992</v>
      </c>
      <c r="AP362">
        <f t="shared" si="131"/>
        <v>1991</v>
      </c>
      <c r="AQ362">
        <f t="shared" si="131"/>
        <v>1990</v>
      </c>
      <c r="AR362">
        <f t="shared" si="131"/>
        <v>1990</v>
      </c>
      <c r="AS362">
        <f t="shared" si="131"/>
        <v>1990</v>
      </c>
      <c r="AT362">
        <f t="shared" si="131"/>
        <v>1989</v>
      </c>
      <c r="AU362">
        <f t="shared" si="131"/>
        <v>1989</v>
      </c>
      <c r="AV362">
        <f t="shared" si="131"/>
        <v>1988</v>
      </c>
      <c r="AW362">
        <f t="shared" si="131"/>
        <v>1987</v>
      </c>
      <c r="AX362">
        <f t="shared" si="131"/>
        <v>1987</v>
      </c>
      <c r="AY362">
        <f t="shared" si="131"/>
        <v>1986</v>
      </c>
      <c r="AZ362">
        <f t="shared" si="131"/>
        <v>1986</v>
      </c>
      <c r="BA362">
        <f t="shared" si="131"/>
        <v>1986</v>
      </c>
      <c r="BB362">
        <f t="shared" si="131"/>
        <v>1985</v>
      </c>
      <c r="BC362">
        <f t="shared" si="131"/>
        <v>1985</v>
      </c>
      <c r="BD362">
        <f t="shared" si="131"/>
        <v>1985</v>
      </c>
      <c r="BE362">
        <f t="shared" si="131"/>
        <v>1984</v>
      </c>
      <c r="BF362">
        <f t="shared" si="131"/>
        <v>1984</v>
      </c>
      <c r="BG362">
        <f t="shared" ref="BG362:BM362" si="132">+BG$1</f>
        <v>1984</v>
      </c>
      <c r="BH362">
        <f t="shared" si="132"/>
        <v>1983</v>
      </c>
      <c r="BI362">
        <f t="shared" si="132"/>
        <v>1983</v>
      </c>
      <c r="BJ362">
        <f t="shared" si="132"/>
        <v>1983</v>
      </c>
      <c r="BK362">
        <f t="shared" si="132"/>
        <v>1982</v>
      </c>
      <c r="BL362">
        <f t="shared" si="132"/>
        <v>1981</v>
      </c>
      <c r="BM362">
        <f t="shared" si="132"/>
        <v>1980</v>
      </c>
      <c r="BN362" s="16"/>
    </row>
    <row r="363" spans="1:66">
      <c r="A363" s="319"/>
      <c r="B363" s="230" t="s">
        <v>19</v>
      </c>
      <c r="C363" s="231"/>
      <c r="D363" s="93">
        <f>+入力シート①!R$2</f>
        <v>0</v>
      </c>
      <c r="E363" s="20"/>
      <c r="F363" s="34"/>
      <c r="G363" s="34"/>
      <c r="H363" s="34"/>
      <c r="I363" s="34"/>
      <c r="J363" s="34"/>
      <c r="K363" s="35"/>
      <c r="M363" s="16"/>
      <c r="N363" s="93">
        <v>0</v>
      </c>
      <c r="O363" s="93">
        <v>0</v>
      </c>
      <c r="P363" s="93">
        <v>0</v>
      </c>
      <c r="Q363" s="93">
        <v>0</v>
      </c>
      <c r="R363" s="93">
        <v>0</v>
      </c>
      <c r="S363" s="166">
        <v>0</v>
      </c>
      <c r="T363" s="166">
        <v>0</v>
      </c>
      <c r="U363" s="166">
        <v>0</v>
      </c>
      <c r="V363" s="17">
        <v>0</v>
      </c>
      <c r="X363" s="17">
        <f>+X$3</f>
        <v>11</v>
      </c>
      <c r="Y363" s="17">
        <f>+Y$3</f>
        <v>11</v>
      </c>
      <c r="Z363" s="17">
        <f>+Z$3</f>
        <v>11</v>
      </c>
      <c r="AA363" s="17">
        <f t="shared" ref="AA363:BM363" si="133">+AA$3</f>
        <v>11</v>
      </c>
      <c r="AB363" s="90">
        <f t="shared" si="133"/>
        <v>11</v>
      </c>
      <c r="AC363" s="90">
        <f t="shared" si="133"/>
        <v>11</v>
      </c>
      <c r="AD363">
        <f t="shared" si="133"/>
        <v>11</v>
      </c>
      <c r="AE363">
        <f t="shared" si="133"/>
        <v>11</v>
      </c>
      <c r="AF363">
        <f t="shared" si="133"/>
        <v>11</v>
      </c>
      <c r="AG363">
        <f t="shared" si="133"/>
        <v>11</v>
      </c>
      <c r="AH363">
        <f t="shared" si="133"/>
        <v>11</v>
      </c>
      <c r="AI363">
        <f t="shared" si="133"/>
        <v>11</v>
      </c>
      <c r="AJ363">
        <f t="shared" si="133"/>
        <v>11</v>
      </c>
      <c r="AK363">
        <f t="shared" si="133"/>
        <v>11</v>
      </c>
      <c r="AL363">
        <f t="shared" si="133"/>
        <v>11</v>
      </c>
      <c r="AM363">
        <f t="shared" si="133"/>
        <v>11</v>
      </c>
      <c r="AN363">
        <f t="shared" si="133"/>
        <v>11</v>
      </c>
      <c r="AO363">
        <f t="shared" si="133"/>
        <v>11</v>
      </c>
      <c r="AP363">
        <f t="shared" si="133"/>
        <v>11</v>
      </c>
      <c r="AQ363">
        <f t="shared" si="133"/>
        <v>11</v>
      </c>
      <c r="AR363">
        <f t="shared" si="133"/>
        <v>11</v>
      </c>
      <c r="AS363">
        <f t="shared" si="133"/>
        <v>11</v>
      </c>
      <c r="AT363">
        <f t="shared" si="133"/>
        <v>11</v>
      </c>
      <c r="AU363">
        <f t="shared" si="133"/>
        <v>11</v>
      </c>
      <c r="AV363">
        <f t="shared" si="133"/>
        <v>11</v>
      </c>
      <c r="AW363">
        <f t="shared" si="133"/>
        <v>11</v>
      </c>
      <c r="AX363">
        <f t="shared" si="133"/>
        <v>11</v>
      </c>
      <c r="AY363">
        <f t="shared" si="133"/>
        <v>11</v>
      </c>
      <c r="AZ363">
        <f t="shared" si="133"/>
        <v>11</v>
      </c>
      <c r="BA363">
        <f t="shared" si="133"/>
        <v>11</v>
      </c>
      <c r="BB363">
        <f t="shared" si="133"/>
        <v>11</v>
      </c>
      <c r="BC363">
        <f t="shared" si="133"/>
        <v>11</v>
      </c>
      <c r="BD363">
        <f t="shared" si="133"/>
        <v>11</v>
      </c>
      <c r="BE363">
        <f t="shared" si="133"/>
        <v>11</v>
      </c>
      <c r="BF363">
        <f t="shared" si="133"/>
        <v>11</v>
      </c>
      <c r="BG363">
        <f t="shared" si="133"/>
        <v>11</v>
      </c>
      <c r="BH363">
        <f t="shared" si="133"/>
        <v>11</v>
      </c>
      <c r="BI363">
        <f t="shared" si="133"/>
        <v>11</v>
      </c>
      <c r="BJ363">
        <f t="shared" si="133"/>
        <v>11</v>
      </c>
      <c r="BK363">
        <f t="shared" si="133"/>
        <v>11</v>
      </c>
      <c r="BL363">
        <f t="shared" si="133"/>
        <v>11</v>
      </c>
      <c r="BM363">
        <f t="shared" si="133"/>
        <v>11</v>
      </c>
      <c r="BN363" s="16"/>
    </row>
    <row r="364" spans="1:66">
      <c r="A364" s="319"/>
      <c r="B364" s="230" t="s">
        <v>20</v>
      </c>
      <c r="C364" s="231"/>
      <c r="D364" s="94">
        <f>+入力シート①!R$2</f>
        <v>0</v>
      </c>
      <c r="E364" s="20"/>
      <c r="F364" s="34"/>
      <c r="G364" s="34"/>
      <c r="H364" s="34"/>
      <c r="I364" s="34"/>
      <c r="J364" s="34"/>
      <c r="K364" s="35"/>
      <c r="M364" s="16"/>
      <c r="N364" s="201">
        <v>0</v>
      </c>
      <c r="O364" s="94">
        <v>0</v>
      </c>
      <c r="P364" s="94">
        <v>0</v>
      </c>
      <c r="Q364" s="94">
        <v>0</v>
      </c>
      <c r="R364" s="94">
        <v>0</v>
      </c>
      <c r="S364" s="163">
        <v>0</v>
      </c>
      <c r="T364" s="163">
        <v>0</v>
      </c>
      <c r="U364" s="163">
        <v>0</v>
      </c>
      <c r="V364" s="17">
        <v>0</v>
      </c>
      <c r="Y364" s="17">
        <v>13</v>
      </c>
      <c r="Z364" s="17">
        <v>14</v>
      </c>
      <c r="AA364" s="17">
        <v>9</v>
      </c>
      <c r="AS364">
        <v>14</v>
      </c>
      <c r="AX364">
        <v>26</v>
      </c>
      <c r="BA364">
        <v>19</v>
      </c>
      <c r="BF364">
        <v>14</v>
      </c>
      <c r="BN364" s="16"/>
    </row>
    <row r="365" spans="1:66">
      <c r="A365" s="319"/>
      <c r="B365" s="230" t="s">
        <v>57</v>
      </c>
      <c r="C365" s="231"/>
      <c r="D365">
        <f>+入力シート①!R$3</f>
        <v>66</v>
      </c>
      <c r="E365" s="20"/>
      <c r="F365" s="34"/>
      <c r="G365" s="34"/>
      <c r="H365" s="34"/>
      <c r="I365" s="34"/>
      <c r="J365" s="34"/>
      <c r="K365" s="35"/>
      <c r="M365" s="16"/>
      <c r="N365" s="177">
        <v>66</v>
      </c>
      <c r="O365">
        <v>66</v>
      </c>
      <c r="P365">
        <v>66</v>
      </c>
      <c r="Q365">
        <v>66</v>
      </c>
      <c r="R365">
        <v>66</v>
      </c>
      <c r="S365" s="17">
        <v>66</v>
      </c>
      <c r="T365" s="17">
        <v>66</v>
      </c>
      <c r="U365" s="17">
        <v>66</v>
      </c>
      <c r="V365" s="17">
        <v>66</v>
      </c>
      <c r="X365" s="17">
        <f>+$A$362</f>
        <v>66</v>
      </c>
      <c r="Y365" s="17">
        <f>+$A$362</f>
        <v>66</v>
      </c>
      <c r="Z365" s="17">
        <f>+$A$362</f>
        <v>66</v>
      </c>
      <c r="AA365" s="17">
        <f t="shared" ref="AA365:BM365" si="134">+$A$362</f>
        <v>66</v>
      </c>
      <c r="AB365" s="90">
        <f t="shared" si="134"/>
        <v>66</v>
      </c>
      <c r="AC365" s="90">
        <f t="shared" si="134"/>
        <v>66</v>
      </c>
      <c r="AD365">
        <f t="shared" si="134"/>
        <v>66</v>
      </c>
      <c r="AE365">
        <f t="shared" si="134"/>
        <v>66</v>
      </c>
      <c r="AF365">
        <f t="shared" si="134"/>
        <v>66</v>
      </c>
      <c r="AG365">
        <f t="shared" si="134"/>
        <v>66</v>
      </c>
      <c r="AH365">
        <f t="shared" si="134"/>
        <v>66</v>
      </c>
      <c r="AI365">
        <f t="shared" si="134"/>
        <v>66</v>
      </c>
      <c r="AJ365">
        <f t="shared" si="134"/>
        <v>66</v>
      </c>
      <c r="AK365">
        <f t="shared" si="134"/>
        <v>66</v>
      </c>
      <c r="AL365">
        <f t="shared" si="134"/>
        <v>66</v>
      </c>
      <c r="AM365">
        <f t="shared" si="134"/>
        <v>66</v>
      </c>
      <c r="AN365">
        <f t="shared" si="134"/>
        <v>66</v>
      </c>
      <c r="AO365">
        <f t="shared" si="134"/>
        <v>66</v>
      </c>
      <c r="AP365">
        <f t="shared" si="134"/>
        <v>66</v>
      </c>
      <c r="AQ365">
        <f t="shared" si="134"/>
        <v>66</v>
      </c>
      <c r="AR365">
        <f t="shared" si="134"/>
        <v>66</v>
      </c>
      <c r="AS365">
        <f t="shared" si="134"/>
        <v>66</v>
      </c>
      <c r="AT365">
        <f t="shared" si="134"/>
        <v>66</v>
      </c>
      <c r="AU365">
        <f t="shared" si="134"/>
        <v>66</v>
      </c>
      <c r="AV365">
        <f t="shared" si="134"/>
        <v>66</v>
      </c>
      <c r="AW365">
        <f t="shared" si="134"/>
        <v>66</v>
      </c>
      <c r="AX365">
        <f t="shared" si="134"/>
        <v>66</v>
      </c>
      <c r="AY365">
        <f t="shared" si="134"/>
        <v>66</v>
      </c>
      <c r="AZ365">
        <f t="shared" si="134"/>
        <v>66</v>
      </c>
      <c r="BA365">
        <f t="shared" si="134"/>
        <v>66</v>
      </c>
      <c r="BB365">
        <f t="shared" si="134"/>
        <v>66</v>
      </c>
      <c r="BC365">
        <f t="shared" si="134"/>
        <v>66</v>
      </c>
      <c r="BD365">
        <f t="shared" si="134"/>
        <v>66</v>
      </c>
      <c r="BE365">
        <f t="shared" si="134"/>
        <v>66</v>
      </c>
      <c r="BF365">
        <f t="shared" si="134"/>
        <v>66</v>
      </c>
      <c r="BG365">
        <f t="shared" si="134"/>
        <v>66</v>
      </c>
      <c r="BH365">
        <f t="shared" si="134"/>
        <v>66</v>
      </c>
      <c r="BI365">
        <f t="shared" si="134"/>
        <v>66</v>
      </c>
      <c r="BJ365">
        <f t="shared" si="134"/>
        <v>66</v>
      </c>
      <c r="BK365">
        <f t="shared" si="134"/>
        <v>66</v>
      </c>
      <c r="BL365">
        <f t="shared" si="134"/>
        <v>66</v>
      </c>
      <c r="BM365">
        <f t="shared" si="134"/>
        <v>66</v>
      </c>
      <c r="BN365" s="16"/>
    </row>
    <row r="366" spans="1:66" ht="16.5" thickBot="1">
      <c r="A366" s="319"/>
      <c r="B366" s="230" t="s">
        <v>21</v>
      </c>
      <c r="C366" s="231"/>
      <c r="D366" s="99">
        <f>+入力シート①!R$4</f>
        <v>0</v>
      </c>
      <c r="E366" s="21"/>
      <c r="F366" s="36"/>
      <c r="G366" s="36"/>
      <c r="H366" s="36"/>
      <c r="I366" s="36"/>
      <c r="J366" s="36"/>
      <c r="K366" s="37"/>
      <c r="M366" s="16"/>
      <c r="N366" s="202">
        <v>0</v>
      </c>
      <c r="O366" s="99">
        <v>0</v>
      </c>
      <c r="P366" s="99">
        <v>0</v>
      </c>
      <c r="Q366" s="99">
        <v>0</v>
      </c>
      <c r="R366" s="99">
        <v>0</v>
      </c>
      <c r="S366" s="164">
        <v>0</v>
      </c>
      <c r="T366" s="164">
        <v>0</v>
      </c>
      <c r="U366" s="164">
        <v>0</v>
      </c>
      <c r="V366" s="17">
        <v>0</v>
      </c>
      <c r="X366" s="164"/>
      <c r="Y366" s="157">
        <v>0.31944444444444398</v>
      </c>
      <c r="Z366" s="157">
        <v>0.3611111111111111</v>
      </c>
      <c r="BN366" s="16"/>
    </row>
    <row r="367" spans="1:66">
      <c r="A367" s="319"/>
      <c r="B367" s="227" t="s">
        <v>22</v>
      </c>
      <c r="C367" s="7">
        <v>0</v>
      </c>
      <c r="D367">
        <f>+入力シート①!R$5</f>
        <v>0</v>
      </c>
      <c r="E367">
        <f t="shared" ref="E367:E379" si="135">+COUNT($M367:$BN367)</f>
        <v>16</v>
      </c>
      <c r="F367" s="5">
        <f t="shared" ref="F367:F379" si="136">+AVERAGE($M367:$BN367)</f>
        <v>10.174999999999999</v>
      </c>
      <c r="G367" s="5">
        <f t="shared" ref="G367:G379" si="137">+STDEV($M367:$BN367)</f>
        <v>11.942277839675311</v>
      </c>
      <c r="H367" s="5">
        <f t="shared" ref="H367:H379" si="138">+MAX($M367:$BN367)</f>
        <v>25.2</v>
      </c>
      <c r="I367" s="5">
        <f t="shared" ref="I367:I379" si="139">+MIN($M367:$BN367)</f>
        <v>0</v>
      </c>
      <c r="J367" s="5">
        <f>+D367-F367</f>
        <v>-10.174999999999999</v>
      </c>
      <c r="K367" s="5">
        <f>+J367/G367</f>
        <v>-0.85201501226139942</v>
      </c>
      <c r="M367" s="16"/>
      <c r="N367" s="177">
        <v>0</v>
      </c>
      <c r="O367">
        <v>0</v>
      </c>
      <c r="P367">
        <v>0</v>
      </c>
      <c r="Q367">
        <v>0</v>
      </c>
      <c r="R367">
        <v>0</v>
      </c>
      <c r="S367" s="17">
        <v>0</v>
      </c>
      <c r="T367" s="17">
        <v>0</v>
      </c>
      <c r="U367" s="17">
        <v>0</v>
      </c>
      <c r="V367" s="17">
        <v>0</v>
      </c>
      <c r="Y367" s="17">
        <v>23.4</v>
      </c>
      <c r="Z367" s="17">
        <v>24.4</v>
      </c>
      <c r="AA367" s="17">
        <v>25.2</v>
      </c>
      <c r="AS367">
        <v>22.5</v>
      </c>
      <c r="AX367">
        <v>22.1</v>
      </c>
      <c r="BA367">
        <v>23.5</v>
      </c>
      <c r="BF367">
        <v>21.7</v>
      </c>
      <c r="BN367" s="16"/>
    </row>
    <row r="368" spans="1:66">
      <c r="A368" s="319"/>
      <c r="B368" s="227"/>
      <c r="C368" s="7">
        <v>10</v>
      </c>
      <c r="D368">
        <f>+入力シート①!R$6</f>
        <v>0</v>
      </c>
      <c r="E368">
        <f t="shared" si="135"/>
        <v>16</v>
      </c>
      <c r="F368" s="5">
        <f t="shared" si="136"/>
        <v>10.028100000000002</v>
      </c>
      <c r="G368" s="5">
        <f t="shared" si="137"/>
        <v>11.793163314169217</v>
      </c>
      <c r="H368" s="5">
        <f t="shared" si="138"/>
        <v>25.26</v>
      </c>
      <c r="I368" s="5">
        <f t="shared" si="139"/>
        <v>0</v>
      </c>
      <c r="J368" s="5">
        <f t="shared" ref="J368:J379" si="140">+D368-F368</f>
        <v>-10.028100000000002</v>
      </c>
      <c r="K368" s="5">
        <f t="shared" ref="K368:K379" si="141">+J368/G368</f>
        <v>-0.85033164833318886</v>
      </c>
      <c r="M368" s="16"/>
      <c r="N368" s="177">
        <v>0</v>
      </c>
      <c r="O368">
        <v>0</v>
      </c>
      <c r="P368">
        <v>0</v>
      </c>
      <c r="Q368">
        <v>0</v>
      </c>
      <c r="R368">
        <v>0</v>
      </c>
      <c r="S368" s="17">
        <v>0</v>
      </c>
      <c r="T368" s="17">
        <v>0</v>
      </c>
      <c r="U368" s="17">
        <v>0</v>
      </c>
      <c r="V368" s="17">
        <v>0</v>
      </c>
      <c r="Y368" s="17">
        <v>23.439800000000002</v>
      </c>
      <c r="Z368" s="17">
        <v>24.439800000000002</v>
      </c>
      <c r="AA368" s="17">
        <v>25.26</v>
      </c>
      <c r="AS368">
        <v>20.170000000000002</v>
      </c>
      <c r="AX368">
        <v>22.11</v>
      </c>
      <c r="BA368">
        <v>23.17</v>
      </c>
      <c r="BF368">
        <v>21.86</v>
      </c>
      <c r="BN368" s="16"/>
    </row>
    <row r="369" spans="1:66">
      <c r="A369" s="319"/>
      <c r="B369" s="227"/>
      <c r="C369" s="7">
        <v>20</v>
      </c>
      <c r="D369">
        <f>+入力シート①!R$7</f>
        <v>0</v>
      </c>
      <c r="E369">
        <f t="shared" si="135"/>
        <v>16</v>
      </c>
      <c r="F369" s="5">
        <f t="shared" si="136"/>
        <v>10.012475000000002</v>
      </c>
      <c r="G369" s="5">
        <f t="shared" si="137"/>
        <v>11.777165924137551</v>
      </c>
      <c r="H369" s="5">
        <f t="shared" si="138"/>
        <v>25.26</v>
      </c>
      <c r="I369" s="5">
        <f t="shared" si="139"/>
        <v>0</v>
      </c>
      <c r="J369" s="5">
        <f t="shared" si="140"/>
        <v>-10.012475000000002</v>
      </c>
      <c r="K369" s="5">
        <f t="shared" si="141"/>
        <v>-0.85015996755885237</v>
      </c>
      <c r="M369" s="16"/>
      <c r="N369" s="177">
        <v>0</v>
      </c>
      <c r="O369">
        <v>0</v>
      </c>
      <c r="P369">
        <v>0</v>
      </c>
      <c r="Q369">
        <v>0</v>
      </c>
      <c r="R369">
        <v>0</v>
      </c>
      <c r="S369" s="17">
        <v>0</v>
      </c>
      <c r="T369" s="17">
        <v>0</v>
      </c>
      <c r="U369" s="17">
        <v>0</v>
      </c>
      <c r="V369" s="17">
        <v>0</v>
      </c>
      <c r="Y369" s="17">
        <v>23.439800000000002</v>
      </c>
      <c r="Z369" s="17">
        <v>24.439800000000002</v>
      </c>
      <c r="AA369" s="17">
        <v>25.26</v>
      </c>
      <c r="AS369">
        <v>20.11</v>
      </c>
      <c r="AX369">
        <v>22.1</v>
      </c>
      <c r="BA369">
        <v>23.18</v>
      </c>
      <c r="BF369">
        <v>21.67</v>
      </c>
      <c r="BN369" s="16"/>
    </row>
    <row r="370" spans="1:66">
      <c r="A370" s="319"/>
      <c r="B370" s="227"/>
      <c r="C370" s="7">
        <v>30</v>
      </c>
      <c r="D370">
        <f>+入力シート①!R$8</f>
        <v>0</v>
      </c>
      <c r="E370">
        <f t="shared" si="135"/>
        <v>16</v>
      </c>
      <c r="F370" s="5">
        <f t="shared" si="136"/>
        <v>9.9950749999999999</v>
      </c>
      <c r="G370" s="5">
        <f t="shared" si="137"/>
        <v>11.759156626873093</v>
      </c>
      <c r="H370" s="5">
        <f t="shared" si="138"/>
        <v>25.26</v>
      </c>
      <c r="I370" s="5">
        <f t="shared" si="139"/>
        <v>0</v>
      </c>
      <c r="J370" s="5">
        <f t="shared" si="140"/>
        <v>-9.9950749999999999</v>
      </c>
      <c r="K370" s="5">
        <f t="shared" si="141"/>
        <v>-0.84998230035973388</v>
      </c>
      <c r="M370" s="16"/>
      <c r="N370" s="177">
        <v>0</v>
      </c>
      <c r="O370">
        <v>0</v>
      </c>
      <c r="P370">
        <v>0</v>
      </c>
      <c r="Q370">
        <v>0</v>
      </c>
      <c r="R370">
        <v>0</v>
      </c>
      <c r="S370" s="17">
        <v>0</v>
      </c>
      <c r="T370" s="17">
        <v>0</v>
      </c>
      <c r="U370" s="17">
        <v>0</v>
      </c>
      <c r="V370" s="17">
        <v>0</v>
      </c>
      <c r="Y370" s="17">
        <v>23.4406</v>
      </c>
      <c r="Z370" s="17">
        <v>24.4406</v>
      </c>
      <c r="AA370" s="17">
        <v>25.26</v>
      </c>
      <c r="AS370">
        <v>20.09</v>
      </c>
      <c r="AX370">
        <v>22.1</v>
      </c>
      <c r="BA370">
        <v>23.18</v>
      </c>
      <c r="BF370">
        <v>21.41</v>
      </c>
      <c r="BN370" s="16"/>
    </row>
    <row r="371" spans="1:66">
      <c r="A371" s="319"/>
      <c r="B371" s="227"/>
      <c r="C371" s="7">
        <v>50</v>
      </c>
      <c r="D371">
        <f>+入力シート①!R$9</f>
        <v>0</v>
      </c>
      <c r="E371">
        <f t="shared" si="135"/>
        <v>16</v>
      </c>
      <c r="F371" s="5">
        <f t="shared" si="136"/>
        <v>9.9237874999999995</v>
      </c>
      <c r="G371" s="5">
        <f t="shared" si="137"/>
        <v>11.686363422546526</v>
      </c>
      <c r="H371" s="5">
        <f t="shared" si="138"/>
        <v>25.25</v>
      </c>
      <c r="I371" s="5">
        <f t="shared" si="139"/>
        <v>0</v>
      </c>
      <c r="J371" s="5">
        <f t="shared" si="140"/>
        <v>-9.9237874999999995</v>
      </c>
      <c r="K371" s="5">
        <f t="shared" si="141"/>
        <v>-0.84917669776159921</v>
      </c>
      <c r="M371" s="16"/>
      <c r="N371" s="177">
        <v>0</v>
      </c>
      <c r="O371">
        <v>0</v>
      </c>
      <c r="P371">
        <v>0</v>
      </c>
      <c r="Q371">
        <v>0</v>
      </c>
      <c r="R371">
        <v>0</v>
      </c>
      <c r="S371" s="17">
        <v>0</v>
      </c>
      <c r="T371" s="17">
        <v>0</v>
      </c>
      <c r="U371" s="17">
        <v>0</v>
      </c>
      <c r="V371" s="17">
        <v>0</v>
      </c>
      <c r="Y371" s="17">
        <v>23.4453</v>
      </c>
      <c r="Z371" s="17">
        <v>24.4453</v>
      </c>
      <c r="AA371" s="17">
        <v>25.25</v>
      </c>
      <c r="AS371">
        <v>20.05</v>
      </c>
      <c r="AX371">
        <v>21.91</v>
      </c>
      <c r="BA371">
        <v>23.15</v>
      </c>
      <c r="BF371">
        <v>20.53</v>
      </c>
      <c r="BN371" s="16"/>
    </row>
    <row r="372" spans="1:66">
      <c r="A372" s="319"/>
      <c r="B372" s="227"/>
      <c r="C372" s="7">
        <v>75</v>
      </c>
      <c r="D372">
        <f>+入力シート①!R$10</f>
        <v>0</v>
      </c>
      <c r="E372">
        <f t="shared" si="135"/>
        <v>16</v>
      </c>
      <c r="F372" s="5">
        <f t="shared" si="136"/>
        <v>9.7007499999999993</v>
      </c>
      <c r="G372" s="5">
        <f t="shared" si="137"/>
        <v>11.471527573373418</v>
      </c>
      <c r="H372" s="5">
        <f t="shared" si="138"/>
        <v>25.19</v>
      </c>
      <c r="I372" s="5">
        <f t="shared" si="139"/>
        <v>0</v>
      </c>
      <c r="J372" s="5">
        <f t="shared" si="140"/>
        <v>-9.7007499999999993</v>
      </c>
      <c r="K372" s="5">
        <f t="shared" si="141"/>
        <v>-0.84563716017354362</v>
      </c>
      <c r="M372" s="16"/>
      <c r="N372" s="177">
        <v>0</v>
      </c>
      <c r="O372">
        <v>0</v>
      </c>
      <c r="P372">
        <v>0</v>
      </c>
      <c r="Q372">
        <v>0</v>
      </c>
      <c r="R372">
        <v>0</v>
      </c>
      <c r="S372" s="17">
        <v>0</v>
      </c>
      <c r="T372" s="17">
        <v>0</v>
      </c>
      <c r="U372" s="17">
        <v>0</v>
      </c>
      <c r="V372" s="17">
        <v>0</v>
      </c>
      <c r="Y372" s="17">
        <v>23.120999999999999</v>
      </c>
      <c r="Z372" s="17">
        <v>24.120999999999999</v>
      </c>
      <c r="AA372" s="17">
        <v>25.19</v>
      </c>
      <c r="AS372">
        <v>20.04</v>
      </c>
      <c r="AX372">
        <v>21.86</v>
      </c>
      <c r="BA372">
        <v>23.05</v>
      </c>
      <c r="BF372">
        <v>17.829999999999998</v>
      </c>
      <c r="BN372" s="16"/>
    </row>
    <row r="373" spans="1:66">
      <c r="A373" s="319"/>
      <c r="B373" s="227"/>
      <c r="C373" s="7">
        <v>100</v>
      </c>
      <c r="D373">
        <f>+入力シート①!R$11</f>
        <v>0</v>
      </c>
      <c r="E373">
        <f t="shared" si="135"/>
        <v>16</v>
      </c>
      <c r="F373" s="5">
        <f t="shared" si="136"/>
        <v>9.4487624999999991</v>
      </c>
      <c r="G373" s="5">
        <f t="shared" si="137"/>
        <v>11.192625975815506</v>
      </c>
      <c r="H373" s="5">
        <f t="shared" si="138"/>
        <v>25.18</v>
      </c>
      <c r="I373" s="5">
        <f t="shared" si="139"/>
        <v>0</v>
      </c>
      <c r="J373" s="5">
        <f t="shared" si="140"/>
        <v>-9.4487624999999991</v>
      </c>
      <c r="K373" s="5">
        <f t="shared" si="141"/>
        <v>-0.84419532292211275</v>
      </c>
      <c r="M373" s="16"/>
      <c r="N373" s="177">
        <v>0</v>
      </c>
      <c r="O373">
        <v>0</v>
      </c>
      <c r="P373">
        <v>0</v>
      </c>
      <c r="Q373">
        <v>0</v>
      </c>
      <c r="R373">
        <v>0</v>
      </c>
      <c r="S373" s="17">
        <v>0</v>
      </c>
      <c r="T373" s="17">
        <v>0</v>
      </c>
      <c r="U373" s="17">
        <v>0</v>
      </c>
      <c r="V373" s="17">
        <v>0</v>
      </c>
      <c r="Y373" s="17">
        <v>21.870100000000001</v>
      </c>
      <c r="Z373" s="17">
        <v>22.870100000000001</v>
      </c>
      <c r="AA373" s="17">
        <v>25.18</v>
      </c>
      <c r="AS373">
        <v>19.59</v>
      </c>
      <c r="AX373">
        <v>21.76</v>
      </c>
      <c r="BA373">
        <v>23</v>
      </c>
      <c r="BF373">
        <v>16.91</v>
      </c>
      <c r="BN373" s="16"/>
    </row>
    <row r="374" spans="1:66">
      <c r="A374" s="319"/>
      <c r="B374" s="227"/>
      <c r="C374" s="7">
        <v>150</v>
      </c>
      <c r="D374">
        <f>+入力シート①!R$12</f>
        <v>0</v>
      </c>
      <c r="E374">
        <f t="shared" si="135"/>
        <v>16</v>
      </c>
      <c r="F374" s="5">
        <f t="shared" si="136"/>
        <v>8.3146500000000003</v>
      </c>
      <c r="G374" s="5">
        <f t="shared" si="137"/>
        <v>9.9839728021798351</v>
      </c>
      <c r="H374" s="5">
        <f t="shared" si="138"/>
        <v>22.91</v>
      </c>
      <c r="I374" s="5">
        <f t="shared" si="139"/>
        <v>0</v>
      </c>
      <c r="J374" s="5">
        <f t="shared" si="140"/>
        <v>-8.3146500000000003</v>
      </c>
      <c r="K374" s="5">
        <f t="shared" si="141"/>
        <v>-0.83279974462516904</v>
      </c>
      <c r="M374" s="16"/>
      <c r="N374" s="177">
        <v>0</v>
      </c>
      <c r="O374">
        <v>0</v>
      </c>
      <c r="P374">
        <v>0</v>
      </c>
      <c r="Q374">
        <v>0</v>
      </c>
      <c r="R374">
        <v>0</v>
      </c>
      <c r="S374" s="17">
        <v>0</v>
      </c>
      <c r="T374" s="17">
        <v>0</v>
      </c>
      <c r="U374" s="17">
        <v>0</v>
      </c>
      <c r="V374" s="17">
        <v>0</v>
      </c>
      <c r="Y374" s="17">
        <v>19.537199999999999</v>
      </c>
      <c r="Z374" s="17">
        <v>20.537199999999999</v>
      </c>
      <c r="AA374" s="17">
        <v>21.98</v>
      </c>
      <c r="AS374">
        <v>14.7</v>
      </c>
      <c r="AX374">
        <v>19.600000000000001</v>
      </c>
      <c r="BA374">
        <v>22.91</v>
      </c>
      <c r="BF374">
        <v>13.77</v>
      </c>
      <c r="BN374" s="16"/>
    </row>
    <row r="375" spans="1:66">
      <c r="A375" s="319"/>
      <c r="B375" s="227"/>
      <c r="C375" s="7">
        <v>200</v>
      </c>
      <c r="D375">
        <f>+入力シート①!R$13</f>
        <v>0</v>
      </c>
      <c r="E375">
        <f t="shared" si="135"/>
        <v>16</v>
      </c>
      <c r="F375" s="5">
        <f t="shared" si="136"/>
        <v>7.2653500000000006</v>
      </c>
      <c r="G375" s="5">
        <f t="shared" si="137"/>
        <v>8.9008050411933706</v>
      </c>
      <c r="H375" s="5">
        <f t="shared" si="138"/>
        <v>21.03</v>
      </c>
      <c r="I375" s="5">
        <f t="shared" si="139"/>
        <v>0</v>
      </c>
      <c r="J375" s="5">
        <f t="shared" si="140"/>
        <v>-7.2653500000000006</v>
      </c>
      <c r="K375" s="5">
        <f t="shared" si="141"/>
        <v>-0.81625762685235748</v>
      </c>
      <c r="M375" s="16"/>
      <c r="N375" s="177">
        <v>0</v>
      </c>
      <c r="O375">
        <v>0</v>
      </c>
      <c r="P375">
        <v>0</v>
      </c>
      <c r="Q375">
        <v>0</v>
      </c>
      <c r="R375">
        <v>0</v>
      </c>
      <c r="S375" s="17">
        <v>0</v>
      </c>
      <c r="T375" s="17">
        <v>0</v>
      </c>
      <c r="U375" s="17">
        <v>0</v>
      </c>
      <c r="V375" s="17">
        <v>0</v>
      </c>
      <c r="Y375" s="17">
        <v>18.427800000000001</v>
      </c>
      <c r="Z375" s="17">
        <v>19.427800000000001</v>
      </c>
      <c r="AA375" s="17">
        <v>19.649999999999999</v>
      </c>
      <c r="AS375">
        <v>12.26</v>
      </c>
      <c r="AX375">
        <v>15.31</v>
      </c>
      <c r="BA375">
        <v>21.03</v>
      </c>
      <c r="BF375">
        <v>10.14</v>
      </c>
      <c r="BN375" s="16"/>
    </row>
    <row r="376" spans="1:66">
      <c r="A376" s="319"/>
      <c r="B376" s="227"/>
      <c r="C376" s="7">
        <v>300</v>
      </c>
      <c r="D376">
        <f>+入力シート①!R$14</f>
        <v>0</v>
      </c>
      <c r="E376">
        <f t="shared" si="135"/>
        <v>12</v>
      </c>
      <c r="F376" s="5">
        <f t="shared" si="136"/>
        <v>4.2380666666666666</v>
      </c>
      <c r="G376" s="5">
        <f t="shared" si="137"/>
        <v>7.6742976833931404</v>
      </c>
      <c r="H376" s="5">
        <f t="shared" si="138"/>
        <v>17.8034</v>
      </c>
      <c r="I376" s="5">
        <f t="shared" si="139"/>
        <v>0</v>
      </c>
      <c r="J376" s="5">
        <f t="shared" si="140"/>
        <v>-4.2380666666666666</v>
      </c>
      <c r="K376" s="5">
        <f t="shared" si="141"/>
        <v>-0.55224163063646403</v>
      </c>
      <c r="M376" s="16"/>
      <c r="N376" s="177">
        <v>0</v>
      </c>
      <c r="O376">
        <v>0</v>
      </c>
      <c r="P376">
        <v>0</v>
      </c>
      <c r="Q376">
        <v>0</v>
      </c>
      <c r="R376">
        <v>0</v>
      </c>
      <c r="S376" s="17">
        <v>0</v>
      </c>
      <c r="T376" s="17">
        <v>0</v>
      </c>
      <c r="U376" s="17">
        <v>0</v>
      </c>
      <c r="V376" s="17">
        <v>0</v>
      </c>
      <c r="Y376" s="17">
        <v>16.8034</v>
      </c>
      <c r="Z376" s="17">
        <v>17.8034</v>
      </c>
      <c r="AA376" s="17">
        <v>16.25</v>
      </c>
      <c r="BN376" s="16"/>
    </row>
    <row r="377" spans="1:66">
      <c r="A377" s="319"/>
      <c r="B377" s="227"/>
      <c r="C377" s="7">
        <v>400</v>
      </c>
      <c r="D377">
        <f>+入力シート①!R$15</f>
        <v>0</v>
      </c>
      <c r="E377">
        <f t="shared" si="135"/>
        <v>12</v>
      </c>
      <c r="F377" s="5">
        <f t="shared" si="136"/>
        <v>3.5508000000000002</v>
      </c>
      <c r="G377" s="5">
        <f t="shared" si="137"/>
        <v>6.4307831164570528</v>
      </c>
      <c r="H377" s="5">
        <f t="shared" si="138"/>
        <v>14.9948</v>
      </c>
      <c r="I377" s="5">
        <f t="shared" si="139"/>
        <v>0</v>
      </c>
      <c r="J377" s="5">
        <f t="shared" si="140"/>
        <v>-3.5508000000000002</v>
      </c>
      <c r="K377" s="5">
        <f t="shared" si="141"/>
        <v>-0.55215670248824411</v>
      </c>
      <c r="M377" s="16"/>
      <c r="N377" s="177">
        <v>0</v>
      </c>
      <c r="O377">
        <v>0</v>
      </c>
      <c r="P377">
        <v>0</v>
      </c>
      <c r="Q377">
        <v>0</v>
      </c>
      <c r="R377">
        <v>0</v>
      </c>
      <c r="S377" s="17">
        <v>0</v>
      </c>
      <c r="T377" s="17">
        <v>0</v>
      </c>
      <c r="U377" s="17">
        <v>0</v>
      </c>
      <c r="V377" s="17">
        <v>0</v>
      </c>
      <c r="Y377" s="17">
        <v>13.9948</v>
      </c>
      <c r="Z377" s="17">
        <v>14.9948</v>
      </c>
      <c r="AA377" s="17">
        <v>13.62</v>
      </c>
      <c r="BN377" s="16"/>
    </row>
    <row r="378" spans="1:66">
      <c r="A378" s="319"/>
      <c r="B378" s="227"/>
      <c r="C378" s="7">
        <v>500</v>
      </c>
      <c r="D378">
        <f>+入力シート①!R$16</f>
        <v>0</v>
      </c>
      <c r="E378">
        <f t="shared" si="135"/>
        <v>12</v>
      </c>
      <c r="F378" s="5">
        <f t="shared" si="136"/>
        <v>2.4673500000000002</v>
      </c>
      <c r="G378" s="5">
        <f t="shared" si="137"/>
        <v>4.4720706344031402</v>
      </c>
      <c r="H378" s="5">
        <f t="shared" si="138"/>
        <v>10.34</v>
      </c>
      <c r="I378" s="5">
        <f t="shared" si="139"/>
        <v>0</v>
      </c>
      <c r="J378" s="5">
        <f t="shared" si="140"/>
        <v>-2.4673500000000002</v>
      </c>
      <c r="K378" s="5">
        <f t="shared" si="141"/>
        <v>-0.55172429098479614</v>
      </c>
      <c r="M378" s="16"/>
      <c r="N378" s="177">
        <v>0</v>
      </c>
      <c r="O378">
        <v>0</v>
      </c>
      <c r="P378">
        <v>0</v>
      </c>
      <c r="Q378">
        <v>0</v>
      </c>
      <c r="R378">
        <v>0</v>
      </c>
      <c r="S378" s="17">
        <v>0</v>
      </c>
      <c r="T378" s="17">
        <v>0</v>
      </c>
      <c r="U378" s="17">
        <v>0</v>
      </c>
      <c r="V378" s="17">
        <v>0</v>
      </c>
      <c r="Y378" s="17">
        <v>9.1341000000000001</v>
      </c>
      <c r="Z378" s="17">
        <v>10.1341</v>
      </c>
      <c r="AA378" s="17">
        <v>10.34</v>
      </c>
      <c r="BN378" s="16"/>
    </row>
    <row r="379" spans="1:66">
      <c r="A379" s="319"/>
      <c r="B379" s="227"/>
      <c r="C379" s="7">
        <v>600</v>
      </c>
      <c r="D379">
        <f>+入力シート①!R$17</f>
        <v>0</v>
      </c>
      <c r="E379">
        <f t="shared" si="135"/>
        <v>9</v>
      </c>
      <c r="F379" s="5">
        <f t="shared" si="136"/>
        <v>0</v>
      </c>
      <c r="G379" s="5">
        <f t="shared" si="137"/>
        <v>0</v>
      </c>
      <c r="H379" s="5">
        <f t="shared" si="138"/>
        <v>0</v>
      </c>
      <c r="I379" s="5">
        <f t="shared" si="139"/>
        <v>0</v>
      </c>
      <c r="J379" s="5">
        <f t="shared" si="140"/>
        <v>0</v>
      </c>
      <c r="K379" s="5" t="e">
        <f t="shared" si="141"/>
        <v>#DIV/0!</v>
      </c>
      <c r="M379" s="16"/>
      <c r="N379" s="177">
        <v>0</v>
      </c>
      <c r="O379">
        <v>0</v>
      </c>
      <c r="P379">
        <v>0</v>
      </c>
      <c r="Q379">
        <v>0</v>
      </c>
      <c r="R379">
        <v>0</v>
      </c>
      <c r="S379" s="17">
        <v>0</v>
      </c>
      <c r="T379" s="17">
        <v>0</v>
      </c>
      <c r="U379" s="17">
        <v>0</v>
      </c>
      <c r="V379" s="17">
        <v>0</v>
      </c>
      <c r="BN379" s="16"/>
    </row>
    <row r="380" spans="1:66">
      <c r="A380" s="319"/>
      <c r="B380" s="13"/>
      <c r="C380" s="13"/>
      <c r="D380" s="18"/>
      <c r="E380" s="18"/>
      <c r="F380" s="38"/>
      <c r="G380" s="38"/>
      <c r="H380" s="38"/>
      <c r="I380" s="38"/>
      <c r="J380" s="38"/>
      <c r="K380" s="38"/>
      <c r="L380" s="18"/>
      <c r="M380" s="16"/>
      <c r="N380" s="181"/>
      <c r="O380" s="18"/>
      <c r="P380" s="175"/>
      <c r="Q380" s="175"/>
      <c r="R380" s="175"/>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6"/>
    </row>
    <row r="381" spans="1:66">
      <c r="A381" s="319"/>
      <c r="B381" s="228" t="s">
        <v>25</v>
      </c>
      <c r="C381" s="11" t="s">
        <v>23</v>
      </c>
      <c r="D381">
        <f>+入力シート①!R$19</f>
        <v>0</v>
      </c>
      <c r="E381">
        <f>+COUNT($M381:$BN381)</f>
        <v>15</v>
      </c>
      <c r="F381" s="5">
        <f>+AVERAGE($M381:$BN381)</f>
        <v>35.533333333333331</v>
      </c>
      <c r="G381" s="5">
        <f>+STDEV($M381:$BN381)</f>
        <v>61.263909985134532</v>
      </c>
      <c r="H381" s="5">
        <f>+MAX($M381:$BN381)</f>
        <v>210</v>
      </c>
      <c r="I381" s="5">
        <f>+MIN($M381:$BN381)</f>
        <v>0</v>
      </c>
      <c r="J381" s="5">
        <f>+D381-F381</f>
        <v>-35.533333333333331</v>
      </c>
      <c r="K381" s="5">
        <f>+J381/G381</f>
        <v>-0.58000433439451327</v>
      </c>
      <c r="M381" s="16"/>
      <c r="N381" s="177">
        <v>0</v>
      </c>
      <c r="O381">
        <v>0</v>
      </c>
      <c r="P381">
        <v>0</v>
      </c>
      <c r="Q381">
        <v>0</v>
      </c>
      <c r="R381">
        <v>0</v>
      </c>
      <c r="S381" s="17">
        <v>0</v>
      </c>
      <c r="T381" s="17">
        <v>0</v>
      </c>
      <c r="U381" s="17">
        <v>0</v>
      </c>
      <c r="V381" s="17">
        <v>0</v>
      </c>
      <c r="Y381" s="17">
        <v>54</v>
      </c>
      <c r="Z381" s="17">
        <v>55</v>
      </c>
      <c r="AA381" s="17">
        <v>134</v>
      </c>
      <c r="AS381">
        <v>28</v>
      </c>
      <c r="AX381">
        <v>52</v>
      </c>
      <c r="BA381">
        <v>210</v>
      </c>
      <c r="BN381" s="16"/>
    </row>
    <row r="382" spans="1:66">
      <c r="A382" s="319"/>
      <c r="B382" s="229"/>
      <c r="C382" s="8" t="s">
        <v>24</v>
      </c>
      <c r="D382">
        <f>+入力シート①!R$20</f>
        <v>0</v>
      </c>
      <c r="E382">
        <f>+COUNT($M382:$BN382)</f>
        <v>15</v>
      </c>
      <c r="F382" s="5">
        <f>+AVERAGE($M382:$BN382)</f>
        <v>0.41000000000000003</v>
      </c>
      <c r="G382" s="5">
        <f>+STDEV($M382:$BN382)</f>
        <v>0.57947020137856453</v>
      </c>
      <c r="H382" s="5">
        <f>+MAX($M382:$BN382)</f>
        <v>1.7</v>
      </c>
      <c r="I382" s="5">
        <f>+MIN($M382:$BN382)</f>
        <v>0</v>
      </c>
      <c r="J382" s="5">
        <f>+D382-F382</f>
        <v>-0.41000000000000003</v>
      </c>
      <c r="K382" s="5">
        <f>+J382/G382</f>
        <v>-0.70754285384236593</v>
      </c>
      <c r="M382" s="16"/>
      <c r="N382" s="177">
        <v>0</v>
      </c>
      <c r="O382">
        <v>0</v>
      </c>
      <c r="P382">
        <v>0</v>
      </c>
      <c r="Q382">
        <v>0</v>
      </c>
      <c r="R382">
        <v>0</v>
      </c>
      <c r="S382" s="17">
        <v>0</v>
      </c>
      <c r="T382" s="17">
        <v>0</v>
      </c>
      <c r="U382" s="17">
        <v>0</v>
      </c>
      <c r="V382" s="17">
        <v>0</v>
      </c>
      <c r="Y382" s="17">
        <v>0.7</v>
      </c>
      <c r="Z382" s="17">
        <v>1.7</v>
      </c>
      <c r="AA382" s="17">
        <v>1.4</v>
      </c>
      <c r="AS382">
        <v>0.95</v>
      </c>
      <c r="AX382">
        <v>0.7</v>
      </c>
      <c r="BA382">
        <v>0.7</v>
      </c>
      <c r="BN382" s="16"/>
    </row>
    <row r="383" spans="1:66" ht="0.95" customHeight="1">
      <c r="M383" s="16"/>
      <c r="BN383" s="16"/>
    </row>
    <row r="384" spans="1:66" ht="0.95" customHeight="1">
      <c r="M384" s="16"/>
      <c r="BN384" s="16"/>
    </row>
    <row r="385" spans="1:66" ht="0.95" customHeight="1">
      <c r="M385" s="16"/>
      <c r="BN385" s="16"/>
    </row>
    <row r="386" spans="1:66" ht="0.95" customHeight="1">
      <c r="M386" s="16"/>
      <c r="BN386" s="16"/>
    </row>
    <row r="387" spans="1:66" ht="0.95" customHeight="1">
      <c r="M387" s="16"/>
      <c r="BN387" s="16"/>
    </row>
    <row r="388" spans="1:66" ht="0.95" customHeight="1">
      <c r="M388" s="16"/>
      <c r="BN388" s="16"/>
    </row>
    <row r="389" spans="1:66" ht="0.95" customHeight="1">
      <c r="M389" s="16"/>
      <c r="BN389" s="16"/>
    </row>
    <row r="390" spans="1:66" ht="0.95" customHeight="1">
      <c r="M390" s="16"/>
      <c r="BN390" s="16"/>
    </row>
    <row r="391" spans="1:66" ht="16.5" thickBot="1">
      <c r="D391" s="1" t="s">
        <v>26</v>
      </c>
      <c r="E391" s="1" t="s">
        <v>3</v>
      </c>
      <c r="F391" s="4" t="s">
        <v>4</v>
      </c>
      <c r="G391" s="4" t="s">
        <v>8</v>
      </c>
      <c r="H391" s="4" t="s">
        <v>5</v>
      </c>
      <c r="I391" s="4" t="s">
        <v>6</v>
      </c>
      <c r="J391" s="4" t="s">
        <v>7</v>
      </c>
      <c r="K391" s="5" t="s">
        <v>56</v>
      </c>
      <c r="M391" s="16"/>
      <c r="N391" s="178" t="s">
        <v>26</v>
      </c>
      <c r="O391" s="1" t="s">
        <v>26</v>
      </c>
      <c r="P391" s="1" t="s">
        <v>26</v>
      </c>
      <c r="Q391" s="1" t="s">
        <v>26</v>
      </c>
      <c r="R391" s="1" t="s">
        <v>26</v>
      </c>
      <c r="S391" s="17" t="s">
        <v>105</v>
      </c>
      <c r="T391" s="17" t="s">
        <v>105</v>
      </c>
      <c r="U391" s="17" t="s">
        <v>105</v>
      </c>
      <c r="X391" s="156"/>
      <c r="AA391" s="156"/>
      <c r="AB391" s="91"/>
      <c r="AC391" s="91"/>
      <c r="AD391" s="1"/>
      <c r="AE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6"/>
    </row>
    <row r="392" spans="1:66">
      <c r="A392" s="319">
        <v>76</v>
      </c>
      <c r="B392" s="230" t="s">
        <v>18</v>
      </c>
      <c r="C392" s="231"/>
      <c r="D392" s="92">
        <f>+入力シート①!S$2</f>
        <v>0</v>
      </c>
      <c r="E392" s="19"/>
      <c r="F392" s="32"/>
      <c r="G392" s="32"/>
      <c r="H392" s="32"/>
      <c r="I392" s="32"/>
      <c r="J392" s="32"/>
      <c r="K392" s="33"/>
      <c r="M392" s="16"/>
      <c r="N392" s="92">
        <v>0</v>
      </c>
      <c r="O392" s="92">
        <v>0</v>
      </c>
      <c r="P392" s="92">
        <v>0</v>
      </c>
      <c r="Q392" s="92">
        <v>0</v>
      </c>
      <c r="R392" s="92">
        <v>0</v>
      </c>
      <c r="S392" s="165">
        <v>0</v>
      </c>
      <c r="T392" s="165">
        <v>0</v>
      </c>
      <c r="U392" s="165">
        <v>0</v>
      </c>
      <c r="V392" s="17">
        <v>0</v>
      </c>
      <c r="X392" s="17">
        <f t="shared" ref="X392:BF392" si="142">+X$1</f>
        <v>2009</v>
      </c>
      <c r="Y392" s="17">
        <f t="shared" si="142"/>
        <v>2008</v>
      </c>
      <c r="Z392" s="17">
        <f t="shared" si="142"/>
        <v>2007</v>
      </c>
      <c r="AA392" s="17">
        <f t="shared" si="142"/>
        <v>2006</v>
      </c>
      <c r="AB392" s="90">
        <f t="shared" si="142"/>
        <v>2005</v>
      </c>
      <c r="AC392" s="90">
        <f t="shared" si="142"/>
        <v>2004</v>
      </c>
      <c r="AD392">
        <f t="shared" si="142"/>
        <v>2003</v>
      </c>
      <c r="AE392">
        <f t="shared" si="142"/>
        <v>2002</v>
      </c>
      <c r="AF392">
        <f t="shared" si="142"/>
        <v>2001</v>
      </c>
      <c r="AG392">
        <f t="shared" si="142"/>
        <v>2000</v>
      </c>
      <c r="AH392">
        <f t="shared" si="142"/>
        <v>1999</v>
      </c>
      <c r="AI392">
        <f t="shared" si="142"/>
        <v>1998</v>
      </c>
      <c r="AJ392">
        <f t="shared" si="142"/>
        <v>1997</v>
      </c>
      <c r="AK392">
        <f t="shared" si="142"/>
        <v>1996</v>
      </c>
      <c r="AL392">
        <f t="shared" si="142"/>
        <v>1995</v>
      </c>
      <c r="AM392">
        <f t="shared" si="142"/>
        <v>1994</v>
      </c>
      <c r="AN392">
        <f t="shared" si="142"/>
        <v>0</v>
      </c>
      <c r="AO392">
        <f t="shared" si="142"/>
        <v>1992</v>
      </c>
      <c r="AP392">
        <f t="shared" si="142"/>
        <v>1991</v>
      </c>
      <c r="AQ392">
        <f t="shared" si="142"/>
        <v>1990</v>
      </c>
      <c r="AR392">
        <f t="shared" si="142"/>
        <v>1990</v>
      </c>
      <c r="AS392">
        <f t="shared" si="142"/>
        <v>1990</v>
      </c>
      <c r="AT392">
        <f t="shared" si="142"/>
        <v>1989</v>
      </c>
      <c r="AU392">
        <f t="shared" si="142"/>
        <v>1989</v>
      </c>
      <c r="AV392">
        <f t="shared" si="142"/>
        <v>1988</v>
      </c>
      <c r="AW392">
        <f t="shared" si="142"/>
        <v>1987</v>
      </c>
      <c r="AX392">
        <f t="shared" si="142"/>
        <v>1987</v>
      </c>
      <c r="AY392">
        <f t="shared" si="142"/>
        <v>1986</v>
      </c>
      <c r="AZ392">
        <f t="shared" si="142"/>
        <v>1986</v>
      </c>
      <c r="BA392">
        <f t="shared" si="142"/>
        <v>1986</v>
      </c>
      <c r="BB392">
        <f t="shared" si="142"/>
        <v>1985</v>
      </c>
      <c r="BC392">
        <f t="shared" si="142"/>
        <v>1985</v>
      </c>
      <c r="BD392">
        <f t="shared" si="142"/>
        <v>1985</v>
      </c>
      <c r="BE392">
        <f t="shared" si="142"/>
        <v>1984</v>
      </c>
      <c r="BF392">
        <f t="shared" si="142"/>
        <v>1984</v>
      </c>
      <c r="BG392">
        <f t="shared" ref="BG392:BM392" si="143">+BG$1</f>
        <v>1984</v>
      </c>
      <c r="BH392">
        <f t="shared" si="143"/>
        <v>1983</v>
      </c>
      <c r="BI392">
        <f t="shared" si="143"/>
        <v>1983</v>
      </c>
      <c r="BJ392">
        <f t="shared" si="143"/>
        <v>1983</v>
      </c>
      <c r="BK392">
        <f t="shared" si="143"/>
        <v>1982</v>
      </c>
      <c r="BL392">
        <f t="shared" si="143"/>
        <v>1981</v>
      </c>
      <c r="BM392">
        <f t="shared" si="143"/>
        <v>1980</v>
      </c>
      <c r="BN392" s="16"/>
    </row>
    <row r="393" spans="1:66">
      <c r="A393" s="319"/>
      <c r="B393" s="230" t="s">
        <v>19</v>
      </c>
      <c r="C393" s="231"/>
      <c r="D393" s="93">
        <f>+入力シート①!S$2</f>
        <v>0</v>
      </c>
      <c r="E393" s="20"/>
      <c r="F393" s="34"/>
      <c r="G393" s="34"/>
      <c r="H393" s="34"/>
      <c r="I393" s="34"/>
      <c r="J393" s="34"/>
      <c r="K393" s="35"/>
      <c r="M393" s="16"/>
      <c r="N393" s="93">
        <v>0</v>
      </c>
      <c r="O393" s="93">
        <v>0</v>
      </c>
      <c r="P393" s="93">
        <v>0</v>
      </c>
      <c r="Q393" s="93">
        <v>0</v>
      </c>
      <c r="R393" s="93">
        <v>0</v>
      </c>
      <c r="S393" s="166">
        <v>0</v>
      </c>
      <c r="T393" s="166">
        <v>0</v>
      </c>
      <c r="U393" s="166">
        <v>0</v>
      </c>
      <c r="V393" s="17">
        <v>0</v>
      </c>
      <c r="X393" s="17">
        <f>+X$3</f>
        <v>11</v>
      </c>
      <c r="Y393" s="17">
        <f>+Y$3</f>
        <v>11</v>
      </c>
      <c r="Z393" s="17">
        <f>+Z$3</f>
        <v>11</v>
      </c>
      <c r="AA393" s="17">
        <f t="shared" ref="AA393:BM393" si="144">+AA$3</f>
        <v>11</v>
      </c>
      <c r="AB393" s="90">
        <f t="shared" si="144"/>
        <v>11</v>
      </c>
      <c r="AC393" s="90">
        <f t="shared" si="144"/>
        <v>11</v>
      </c>
      <c r="AD393">
        <f t="shared" si="144"/>
        <v>11</v>
      </c>
      <c r="AE393">
        <f t="shared" si="144"/>
        <v>11</v>
      </c>
      <c r="AF393">
        <f t="shared" si="144"/>
        <v>11</v>
      </c>
      <c r="AG393">
        <f t="shared" si="144"/>
        <v>11</v>
      </c>
      <c r="AH393">
        <f t="shared" si="144"/>
        <v>11</v>
      </c>
      <c r="AI393">
        <f t="shared" si="144"/>
        <v>11</v>
      </c>
      <c r="AJ393">
        <f t="shared" si="144"/>
        <v>11</v>
      </c>
      <c r="AK393">
        <f t="shared" si="144"/>
        <v>11</v>
      </c>
      <c r="AL393">
        <f t="shared" si="144"/>
        <v>11</v>
      </c>
      <c r="AM393">
        <f t="shared" si="144"/>
        <v>11</v>
      </c>
      <c r="AN393">
        <f t="shared" si="144"/>
        <v>11</v>
      </c>
      <c r="AO393">
        <f t="shared" si="144"/>
        <v>11</v>
      </c>
      <c r="AP393">
        <f t="shared" si="144"/>
        <v>11</v>
      </c>
      <c r="AQ393">
        <f t="shared" si="144"/>
        <v>11</v>
      </c>
      <c r="AR393">
        <f t="shared" si="144"/>
        <v>11</v>
      </c>
      <c r="AS393">
        <f t="shared" si="144"/>
        <v>11</v>
      </c>
      <c r="AT393">
        <f t="shared" si="144"/>
        <v>11</v>
      </c>
      <c r="AU393">
        <f t="shared" si="144"/>
        <v>11</v>
      </c>
      <c r="AV393">
        <f t="shared" si="144"/>
        <v>11</v>
      </c>
      <c r="AW393">
        <f t="shared" si="144"/>
        <v>11</v>
      </c>
      <c r="AX393">
        <f t="shared" si="144"/>
        <v>11</v>
      </c>
      <c r="AY393">
        <f t="shared" si="144"/>
        <v>11</v>
      </c>
      <c r="AZ393">
        <f t="shared" si="144"/>
        <v>11</v>
      </c>
      <c r="BA393">
        <f t="shared" si="144"/>
        <v>11</v>
      </c>
      <c r="BB393">
        <f t="shared" si="144"/>
        <v>11</v>
      </c>
      <c r="BC393">
        <f t="shared" si="144"/>
        <v>11</v>
      </c>
      <c r="BD393">
        <f t="shared" si="144"/>
        <v>11</v>
      </c>
      <c r="BE393">
        <f t="shared" si="144"/>
        <v>11</v>
      </c>
      <c r="BF393">
        <f t="shared" si="144"/>
        <v>11</v>
      </c>
      <c r="BG393">
        <f t="shared" si="144"/>
        <v>11</v>
      </c>
      <c r="BH393">
        <f t="shared" si="144"/>
        <v>11</v>
      </c>
      <c r="BI393">
        <f t="shared" si="144"/>
        <v>11</v>
      </c>
      <c r="BJ393">
        <f t="shared" si="144"/>
        <v>11</v>
      </c>
      <c r="BK393">
        <f t="shared" si="144"/>
        <v>11</v>
      </c>
      <c r="BL393">
        <f t="shared" si="144"/>
        <v>11</v>
      </c>
      <c r="BM393">
        <f t="shared" si="144"/>
        <v>11</v>
      </c>
      <c r="BN393" s="16"/>
    </row>
    <row r="394" spans="1:66">
      <c r="A394" s="319"/>
      <c r="B394" s="230" t="s">
        <v>20</v>
      </c>
      <c r="C394" s="231"/>
      <c r="D394" s="94">
        <f>+入力シート①!S$2</f>
        <v>0</v>
      </c>
      <c r="E394" s="20"/>
      <c r="F394" s="34"/>
      <c r="G394" s="34"/>
      <c r="H394" s="34"/>
      <c r="I394" s="34"/>
      <c r="J394" s="34"/>
      <c r="K394" s="35"/>
      <c r="M394" s="16"/>
      <c r="N394" s="201">
        <v>0</v>
      </c>
      <c r="O394" s="94">
        <v>0</v>
      </c>
      <c r="P394" s="94">
        <v>0</v>
      </c>
      <c r="Q394" s="94">
        <v>0</v>
      </c>
      <c r="R394" s="94">
        <v>0</v>
      </c>
      <c r="S394" s="163">
        <v>0</v>
      </c>
      <c r="T394" s="163">
        <v>0</v>
      </c>
      <c r="U394" s="163">
        <v>0</v>
      </c>
      <c r="V394" s="17">
        <v>0</v>
      </c>
      <c r="Y394" s="17">
        <v>13</v>
      </c>
      <c r="Z394" s="17">
        <v>14</v>
      </c>
      <c r="AA394" s="17">
        <v>9</v>
      </c>
      <c r="AS394">
        <v>14</v>
      </c>
      <c r="AX394">
        <v>26</v>
      </c>
      <c r="BA394">
        <v>19</v>
      </c>
      <c r="BF394">
        <v>14</v>
      </c>
      <c r="BN394" s="16"/>
    </row>
    <row r="395" spans="1:66">
      <c r="A395" s="319"/>
      <c r="B395" s="230" t="s">
        <v>57</v>
      </c>
      <c r="C395" s="231"/>
      <c r="D395">
        <f>+入力シート①!S$3</f>
        <v>76</v>
      </c>
      <c r="E395" s="20"/>
      <c r="F395" s="34"/>
      <c r="G395" s="34"/>
      <c r="H395" s="34"/>
      <c r="I395" s="34"/>
      <c r="J395" s="34"/>
      <c r="K395" s="35"/>
      <c r="M395" s="16"/>
      <c r="N395" s="177">
        <v>76</v>
      </c>
      <c r="O395">
        <v>76</v>
      </c>
      <c r="P395">
        <v>76</v>
      </c>
      <c r="Q395">
        <v>76</v>
      </c>
      <c r="R395">
        <v>76</v>
      </c>
      <c r="S395" s="17">
        <v>76</v>
      </c>
      <c r="T395" s="17">
        <v>76</v>
      </c>
      <c r="U395" s="17">
        <v>76</v>
      </c>
      <c r="V395" s="17">
        <v>76</v>
      </c>
      <c r="X395" s="17">
        <f>+$A$392</f>
        <v>76</v>
      </c>
      <c r="Y395" s="17">
        <f>+$A$392</f>
        <v>76</v>
      </c>
      <c r="Z395" s="17">
        <f>+$A$392</f>
        <v>76</v>
      </c>
      <c r="AA395" s="17">
        <f t="shared" ref="AA395:BM395" si="145">+$A$392</f>
        <v>76</v>
      </c>
      <c r="AB395" s="90">
        <f t="shared" si="145"/>
        <v>76</v>
      </c>
      <c r="AC395" s="90">
        <f t="shared" si="145"/>
        <v>76</v>
      </c>
      <c r="AD395">
        <f t="shared" si="145"/>
        <v>76</v>
      </c>
      <c r="AE395">
        <f t="shared" si="145"/>
        <v>76</v>
      </c>
      <c r="AF395">
        <f t="shared" si="145"/>
        <v>76</v>
      </c>
      <c r="AG395">
        <f t="shared" si="145"/>
        <v>76</v>
      </c>
      <c r="AH395">
        <f t="shared" si="145"/>
        <v>76</v>
      </c>
      <c r="AI395">
        <f t="shared" si="145"/>
        <v>76</v>
      </c>
      <c r="AJ395">
        <f t="shared" si="145"/>
        <v>76</v>
      </c>
      <c r="AK395">
        <f t="shared" si="145"/>
        <v>76</v>
      </c>
      <c r="AL395">
        <f t="shared" si="145"/>
        <v>76</v>
      </c>
      <c r="AM395">
        <f t="shared" si="145"/>
        <v>76</v>
      </c>
      <c r="AN395">
        <f t="shared" si="145"/>
        <v>76</v>
      </c>
      <c r="AO395">
        <f t="shared" si="145"/>
        <v>76</v>
      </c>
      <c r="AP395">
        <f t="shared" si="145"/>
        <v>76</v>
      </c>
      <c r="AQ395">
        <f t="shared" si="145"/>
        <v>76</v>
      </c>
      <c r="AR395">
        <f t="shared" si="145"/>
        <v>76</v>
      </c>
      <c r="AS395">
        <f t="shared" si="145"/>
        <v>76</v>
      </c>
      <c r="AT395">
        <f t="shared" si="145"/>
        <v>76</v>
      </c>
      <c r="AU395">
        <f t="shared" si="145"/>
        <v>76</v>
      </c>
      <c r="AV395">
        <f t="shared" si="145"/>
        <v>76</v>
      </c>
      <c r="AW395">
        <f t="shared" si="145"/>
        <v>76</v>
      </c>
      <c r="AX395">
        <f t="shared" si="145"/>
        <v>76</v>
      </c>
      <c r="AY395">
        <f t="shared" si="145"/>
        <v>76</v>
      </c>
      <c r="AZ395">
        <f t="shared" si="145"/>
        <v>76</v>
      </c>
      <c r="BA395">
        <f t="shared" si="145"/>
        <v>76</v>
      </c>
      <c r="BB395">
        <f t="shared" si="145"/>
        <v>76</v>
      </c>
      <c r="BC395">
        <f t="shared" si="145"/>
        <v>76</v>
      </c>
      <c r="BD395">
        <f t="shared" si="145"/>
        <v>76</v>
      </c>
      <c r="BE395">
        <f t="shared" si="145"/>
        <v>76</v>
      </c>
      <c r="BF395">
        <f t="shared" si="145"/>
        <v>76</v>
      </c>
      <c r="BG395">
        <f t="shared" si="145"/>
        <v>76</v>
      </c>
      <c r="BH395">
        <f t="shared" si="145"/>
        <v>76</v>
      </c>
      <c r="BI395">
        <f t="shared" si="145"/>
        <v>76</v>
      </c>
      <c r="BJ395">
        <f t="shared" si="145"/>
        <v>76</v>
      </c>
      <c r="BK395">
        <f t="shared" si="145"/>
        <v>76</v>
      </c>
      <c r="BL395">
        <f t="shared" si="145"/>
        <v>76</v>
      </c>
      <c r="BM395">
        <f t="shared" si="145"/>
        <v>76</v>
      </c>
      <c r="BN395" s="16"/>
    </row>
    <row r="396" spans="1:66" ht="16.5" thickBot="1">
      <c r="A396" s="319"/>
      <c r="B396" s="230" t="s">
        <v>21</v>
      </c>
      <c r="C396" s="231"/>
      <c r="D396" s="99">
        <f>+入力シート①!S$4</f>
        <v>0</v>
      </c>
      <c r="E396" s="21"/>
      <c r="F396" s="36"/>
      <c r="G396" s="36"/>
      <c r="H396" s="36"/>
      <c r="I396" s="36"/>
      <c r="J396" s="36"/>
      <c r="K396" s="37"/>
      <c r="M396" s="16"/>
      <c r="N396" s="202">
        <v>0</v>
      </c>
      <c r="O396" s="99">
        <v>0</v>
      </c>
      <c r="P396" s="99">
        <v>0</v>
      </c>
      <c r="Q396" s="99">
        <v>0</v>
      </c>
      <c r="R396" s="99">
        <v>0</v>
      </c>
      <c r="S396" s="164">
        <v>0</v>
      </c>
      <c r="T396" s="164">
        <v>0</v>
      </c>
      <c r="U396" s="164">
        <v>0</v>
      </c>
      <c r="V396" s="17">
        <v>0</v>
      </c>
      <c r="X396" s="164"/>
      <c r="Y396" s="17">
        <v>8.5500000000000007</v>
      </c>
      <c r="Z396" s="17">
        <v>9.5500000000000007</v>
      </c>
      <c r="BN396" s="16"/>
    </row>
    <row r="397" spans="1:66">
      <c r="A397" s="319"/>
      <c r="B397" s="227" t="s">
        <v>22</v>
      </c>
      <c r="C397" s="7">
        <v>0</v>
      </c>
      <c r="D397">
        <f>+入力シート①!S$5</f>
        <v>0</v>
      </c>
      <c r="E397">
        <f t="shared" ref="E397:E409" si="146">+COUNT($M397:$BN397)</f>
        <v>16</v>
      </c>
      <c r="F397" s="5">
        <f t="shared" ref="F397:F409" si="147">+AVERAGE($M397:$BN397)</f>
        <v>10.168749999999999</v>
      </c>
      <c r="G397" s="5">
        <f t="shared" ref="G397:G409" si="148">+STDEV($M397:$BN397)</f>
        <v>11.95049336498986</v>
      </c>
      <c r="H397" s="5">
        <f t="shared" ref="H397:H409" si="149">+MAX($M397:$BN397)</f>
        <v>25.2</v>
      </c>
      <c r="I397" s="5">
        <f t="shared" ref="I397:I409" si="150">+MIN($M397:$BN397)</f>
        <v>0</v>
      </c>
      <c r="J397" s="5">
        <f>+D397-F397</f>
        <v>-10.168749999999999</v>
      </c>
      <c r="K397" s="5">
        <f>+J397/G397</f>
        <v>-0.85090629226993653</v>
      </c>
      <c r="M397" s="16"/>
      <c r="N397" s="177">
        <v>0</v>
      </c>
      <c r="O397">
        <v>0</v>
      </c>
      <c r="P397">
        <v>0</v>
      </c>
      <c r="Q397">
        <v>0</v>
      </c>
      <c r="R397">
        <v>0</v>
      </c>
      <c r="S397" s="17">
        <v>0</v>
      </c>
      <c r="T397" s="17">
        <v>0</v>
      </c>
      <c r="U397" s="17">
        <v>0</v>
      </c>
      <c r="V397" s="17">
        <v>0</v>
      </c>
      <c r="Y397" s="17">
        <v>23.2</v>
      </c>
      <c r="Z397" s="17">
        <v>24.2</v>
      </c>
      <c r="AA397" s="17">
        <v>25.2</v>
      </c>
      <c r="AS397">
        <v>24.2</v>
      </c>
      <c r="AX397">
        <v>21.9</v>
      </c>
      <c r="BA397">
        <v>23.5</v>
      </c>
      <c r="BF397">
        <v>20.5</v>
      </c>
      <c r="BN397" s="16"/>
    </row>
    <row r="398" spans="1:66">
      <c r="A398" s="319"/>
      <c r="B398" s="227"/>
      <c r="C398" s="7">
        <v>10</v>
      </c>
      <c r="D398">
        <f>+入力シート①!S$6</f>
        <v>0</v>
      </c>
      <c r="E398">
        <f t="shared" si="146"/>
        <v>16</v>
      </c>
      <c r="F398" s="5">
        <f t="shared" si="147"/>
        <v>10.049225</v>
      </c>
      <c r="G398" s="5">
        <f t="shared" si="148"/>
        <v>11.808509257508616</v>
      </c>
      <c r="H398" s="5">
        <f t="shared" si="149"/>
        <v>25.24</v>
      </c>
      <c r="I398" s="5">
        <f t="shared" si="150"/>
        <v>0</v>
      </c>
      <c r="J398" s="5">
        <f t="shared" ref="J398:J409" si="151">+D398-F398</f>
        <v>-10.049225</v>
      </c>
      <c r="K398" s="5">
        <f t="shared" ref="K398:K409" si="152">+J398/G398</f>
        <v>-0.85101554996114781</v>
      </c>
      <c r="M398" s="16"/>
      <c r="N398" s="177">
        <v>0</v>
      </c>
      <c r="O398">
        <v>0</v>
      </c>
      <c r="P398">
        <v>0</v>
      </c>
      <c r="Q398">
        <v>0</v>
      </c>
      <c r="R398">
        <v>0</v>
      </c>
      <c r="S398" s="17">
        <v>0</v>
      </c>
      <c r="T398" s="17">
        <v>0</v>
      </c>
      <c r="U398" s="17">
        <v>0</v>
      </c>
      <c r="V398" s="17">
        <v>0</v>
      </c>
      <c r="Y398" s="17">
        <v>23.273800000000001</v>
      </c>
      <c r="Z398" s="17">
        <v>24.273800000000001</v>
      </c>
      <c r="AA398" s="17">
        <v>25.24</v>
      </c>
      <c r="AS398">
        <v>22.2</v>
      </c>
      <c r="AX398">
        <v>21.93</v>
      </c>
      <c r="BA398">
        <v>23.24</v>
      </c>
      <c r="BF398">
        <v>20.63</v>
      </c>
      <c r="BN398" s="16"/>
    </row>
    <row r="399" spans="1:66">
      <c r="A399" s="319"/>
      <c r="B399" s="227"/>
      <c r="C399" s="7">
        <v>20</v>
      </c>
      <c r="D399">
        <f>+入力シート①!S$7</f>
        <v>0</v>
      </c>
      <c r="E399">
        <f t="shared" si="146"/>
        <v>16</v>
      </c>
      <c r="F399" s="5">
        <f t="shared" si="147"/>
        <v>10.045400000000001</v>
      </c>
      <c r="G399" s="5">
        <f t="shared" si="148"/>
        <v>11.804354275492301</v>
      </c>
      <c r="H399" s="5">
        <f t="shared" si="149"/>
        <v>25.23</v>
      </c>
      <c r="I399" s="5">
        <f t="shared" si="150"/>
        <v>0</v>
      </c>
      <c r="J399" s="5">
        <f t="shared" si="151"/>
        <v>-10.045400000000001</v>
      </c>
      <c r="K399" s="5">
        <f t="shared" si="152"/>
        <v>-0.8509910635989496</v>
      </c>
      <c r="M399" s="16"/>
      <c r="N399" s="177">
        <v>0</v>
      </c>
      <c r="O399">
        <v>0</v>
      </c>
      <c r="P399">
        <v>0</v>
      </c>
      <c r="Q399">
        <v>0</v>
      </c>
      <c r="R399">
        <v>0</v>
      </c>
      <c r="S399" s="17">
        <v>0</v>
      </c>
      <c r="T399" s="17">
        <v>0</v>
      </c>
      <c r="U399" s="17">
        <v>0</v>
      </c>
      <c r="V399" s="17">
        <v>0</v>
      </c>
      <c r="Y399" s="17">
        <v>23.273199999999999</v>
      </c>
      <c r="Z399" s="17">
        <v>24.273199999999999</v>
      </c>
      <c r="AA399" s="17">
        <v>25.23</v>
      </c>
      <c r="AS399">
        <v>22.2</v>
      </c>
      <c r="AX399">
        <v>21.9</v>
      </c>
      <c r="BA399">
        <v>23.24</v>
      </c>
      <c r="BF399">
        <v>20.61</v>
      </c>
      <c r="BN399" s="16"/>
    </row>
    <row r="400" spans="1:66">
      <c r="A400" s="319"/>
      <c r="B400" s="227"/>
      <c r="C400" s="7">
        <v>30</v>
      </c>
      <c r="D400">
        <f>+入力シート①!S$8</f>
        <v>0</v>
      </c>
      <c r="E400">
        <f t="shared" si="146"/>
        <v>16</v>
      </c>
      <c r="F400" s="5">
        <f t="shared" si="147"/>
        <v>10.0388625</v>
      </c>
      <c r="G400" s="5">
        <f t="shared" si="148"/>
        <v>11.797878840191288</v>
      </c>
      <c r="H400" s="5">
        <f t="shared" si="149"/>
        <v>25.22</v>
      </c>
      <c r="I400" s="5">
        <f t="shared" si="150"/>
        <v>0</v>
      </c>
      <c r="J400" s="5">
        <f t="shared" si="151"/>
        <v>-10.0388625</v>
      </c>
      <c r="K400" s="5">
        <f t="shared" si="152"/>
        <v>-0.85090401723749465</v>
      </c>
      <c r="M400" s="16"/>
      <c r="N400" s="177">
        <v>0</v>
      </c>
      <c r="O400">
        <v>0</v>
      </c>
      <c r="P400">
        <v>0</v>
      </c>
      <c r="Q400">
        <v>0</v>
      </c>
      <c r="R400">
        <v>0</v>
      </c>
      <c r="S400" s="17">
        <v>0</v>
      </c>
      <c r="T400" s="17">
        <v>0</v>
      </c>
      <c r="U400" s="17">
        <v>0</v>
      </c>
      <c r="V400" s="17">
        <v>0</v>
      </c>
      <c r="Y400" s="17">
        <v>23.2759</v>
      </c>
      <c r="Z400" s="17">
        <v>24.2759</v>
      </c>
      <c r="AA400" s="17">
        <v>25.22</v>
      </c>
      <c r="AS400">
        <v>22.19</v>
      </c>
      <c r="AX400">
        <v>21.9</v>
      </c>
      <c r="BA400">
        <v>23.24</v>
      </c>
      <c r="BF400">
        <v>20.52</v>
      </c>
      <c r="BN400" s="16"/>
    </row>
    <row r="401" spans="1:66">
      <c r="A401" s="319"/>
      <c r="B401" s="227"/>
      <c r="C401" s="7">
        <v>50</v>
      </c>
      <c r="D401">
        <f>+入力シート①!S$9</f>
        <v>0</v>
      </c>
      <c r="E401">
        <f t="shared" si="146"/>
        <v>16</v>
      </c>
      <c r="F401" s="5">
        <f t="shared" si="147"/>
        <v>9.9700749999999996</v>
      </c>
      <c r="G401" s="5">
        <f t="shared" si="148"/>
        <v>11.727068501633306</v>
      </c>
      <c r="H401" s="5">
        <f t="shared" si="149"/>
        <v>25.02</v>
      </c>
      <c r="I401" s="5">
        <f t="shared" si="150"/>
        <v>0</v>
      </c>
      <c r="J401" s="5">
        <f t="shared" si="151"/>
        <v>-9.9700749999999996</v>
      </c>
      <c r="K401" s="5">
        <f t="shared" si="152"/>
        <v>-0.85017623957866373</v>
      </c>
      <c r="M401" s="16"/>
      <c r="N401" s="177">
        <v>0</v>
      </c>
      <c r="O401">
        <v>0</v>
      </c>
      <c r="P401">
        <v>0</v>
      </c>
      <c r="Q401">
        <v>0</v>
      </c>
      <c r="R401">
        <v>0</v>
      </c>
      <c r="S401" s="17">
        <v>0</v>
      </c>
      <c r="T401" s="17">
        <v>0</v>
      </c>
      <c r="U401" s="17">
        <v>0</v>
      </c>
      <c r="V401" s="17">
        <v>0</v>
      </c>
      <c r="Y401" s="17">
        <v>23.255600000000001</v>
      </c>
      <c r="Z401" s="17">
        <v>24.255600000000001</v>
      </c>
      <c r="AA401" s="17">
        <v>25.02</v>
      </c>
      <c r="AS401">
        <v>22.18</v>
      </c>
      <c r="AX401">
        <v>21.8</v>
      </c>
      <c r="BA401">
        <v>23.24</v>
      </c>
      <c r="BF401">
        <v>19.77</v>
      </c>
      <c r="BN401" s="16"/>
    </row>
    <row r="402" spans="1:66">
      <c r="A402" s="319"/>
      <c r="B402" s="227"/>
      <c r="C402" s="7">
        <v>75</v>
      </c>
      <c r="D402">
        <f>+入力シート①!S$10</f>
        <v>0</v>
      </c>
      <c r="E402">
        <f t="shared" si="146"/>
        <v>16</v>
      </c>
      <c r="F402" s="5">
        <f t="shared" si="147"/>
        <v>9.4958749999999998</v>
      </c>
      <c r="G402" s="5">
        <f t="shared" si="148"/>
        <v>11.246749414089981</v>
      </c>
      <c r="H402" s="5">
        <f t="shared" si="149"/>
        <v>24.47</v>
      </c>
      <c r="I402" s="5">
        <f t="shared" si="150"/>
        <v>0</v>
      </c>
      <c r="J402" s="5">
        <f t="shared" si="151"/>
        <v>-9.4958749999999998</v>
      </c>
      <c r="K402" s="5">
        <f t="shared" si="152"/>
        <v>-0.84432173691924906</v>
      </c>
      <c r="M402" s="16"/>
      <c r="N402" s="177">
        <v>0</v>
      </c>
      <c r="O402">
        <v>0</v>
      </c>
      <c r="P402">
        <v>0</v>
      </c>
      <c r="Q402">
        <v>0</v>
      </c>
      <c r="R402">
        <v>0</v>
      </c>
      <c r="S402" s="17">
        <v>0</v>
      </c>
      <c r="T402" s="17">
        <v>0</v>
      </c>
      <c r="U402" s="17">
        <v>0</v>
      </c>
      <c r="V402" s="17">
        <v>0</v>
      </c>
      <c r="Y402" s="17">
        <v>23.227</v>
      </c>
      <c r="Z402" s="17">
        <v>24.227</v>
      </c>
      <c r="AA402" s="17">
        <v>24.47</v>
      </c>
      <c r="AS402">
        <v>18.96</v>
      </c>
      <c r="AX402">
        <v>20.02</v>
      </c>
      <c r="BA402">
        <v>23.05</v>
      </c>
      <c r="BF402">
        <v>17.98</v>
      </c>
      <c r="BN402" s="16"/>
    </row>
    <row r="403" spans="1:66">
      <c r="A403" s="319"/>
      <c r="B403" s="227"/>
      <c r="C403" s="7">
        <v>100</v>
      </c>
      <c r="D403">
        <f>+入力シート①!S$11</f>
        <v>0</v>
      </c>
      <c r="E403">
        <f t="shared" si="146"/>
        <v>16</v>
      </c>
      <c r="F403" s="5">
        <f t="shared" si="147"/>
        <v>9.02745</v>
      </c>
      <c r="G403" s="5">
        <f t="shared" si="148"/>
        <v>10.847426208645075</v>
      </c>
      <c r="H403" s="5">
        <f t="shared" si="149"/>
        <v>24.1646</v>
      </c>
      <c r="I403" s="5">
        <f t="shared" si="150"/>
        <v>0</v>
      </c>
      <c r="J403" s="5">
        <f t="shared" si="151"/>
        <v>-9.02745</v>
      </c>
      <c r="K403" s="5">
        <f t="shared" si="152"/>
        <v>-0.83222045731045324</v>
      </c>
      <c r="M403" s="16"/>
      <c r="N403" s="177">
        <v>0</v>
      </c>
      <c r="O403">
        <v>0</v>
      </c>
      <c r="P403">
        <v>0</v>
      </c>
      <c r="Q403">
        <v>0</v>
      </c>
      <c r="R403">
        <v>0</v>
      </c>
      <c r="S403" s="17">
        <v>0</v>
      </c>
      <c r="T403" s="17">
        <v>0</v>
      </c>
      <c r="U403" s="17">
        <v>0</v>
      </c>
      <c r="V403" s="17">
        <v>0</v>
      </c>
      <c r="Y403" s="17">
        <v>23.1646</v>
      </c>
      <c r="Z403" s="17">
        <v>24.1646</v>
      </c>
      <c r="AA403" s="17">
        <v>24.01</v>
      </c>
      <c r="AS403">
        <v>15.8</v>
      </c>
      <c r="AX403">
        <v>19</v>
      </c>
      <c r="BA403">
        <v>22.88</v>
      </c>
      <c r="BF403">
        <v>15.42</v>
      </c>
      <c r="BN403" s="16"/>
    </row>
    <row r="404" spans="1:66">
      <c r="A404" s="319"/>
      <c r="B404" s="227"/>
      <c r="C404" s="7">
        <v>150</v>
      </c>
      <c r="D404">
        <f>+入力シート①!S$12</f>
        <v>0</v>
      </c>
      <c r="E404">
        <f t="shared" si="146"/>
        <v>16</v>
      </c>
      <c r="F404" s="5">
        <f t="shared" si="147"/>
        <v>7.9658125000000002</v>
      </c>
      <c r="G404" s="5">
        <f t="shared" si="148"/>
        <v>9.7538918862763015</v>
      </c>
      <c r="H404" s="5">
        <f t="shared" si="149"/>
        <v>22.67</v>
      </c>
      <c r="I404" s="5">
        <f t="shared" si="150"/>
        <v>0</v>
      </c>
      <c r="J404" s="5">
        <f t="shared" si="151"/>
        <v>-7.9658125000000002</v>
      </c>
      <c r="K404" s="5">
        <f t="shared" si="152"/>
        <v>-0.81668041771181366</v>
      </c>
      <c r="M404" s="16"/>
      <c r="N404" s="177">
        <v>0</v>
      </c>
      <c r="O404">
        <v>0</v>
      </c>
      <c r="P404">
        <v>0</v>
      </c>
      <c r="Q404">
        <v>0</v>
      </c>
      <c r="R404">
        <v>0</v>
      </c>
      <c r="S404" s="17">
        <v>0</v>
      </c>
      <c r="T404" s="17">
        <v>0</v>
      </c>
      <c r="U404" s="17">
        <v>0</v>
      </c>
      <c r="V404" s="17">
        <v>0</v>
      </c>
      <c r="Y404" s="17">
        <v>20.026499999999999</v>
      </c>
      <c r="Z404" s="17">
        <v>21.026499999999999</v>
      </c>
      <c r="AA404" s="17">
        <v>21.76</v>
      </c>
      <c r="AS404">
        <v>13.05</v>
      </c>
      <c r="AX404">
        <v>17.87</v>
      </c>
      <c r="BA404">
        <v>22.67</v>
      </c>
      <c r="BF404">
        <v>11.05</v>
      </c>
      <c r="BN404" s="16"/>
    </row>
    <row r="405" spans="1:66">
      <c r="A405" s="319"/>
      <c r="B405" s="227"/>
      <c r="C405" s="7">
        <v>200</v>
      </c>
      <c r="D405">
        <f>+入力シート①!S$13</f>
        <v>0</v>
      </c>
      <c r="E405">
        <f t="shared" si="146"/>
        <v>16</v>
      </c>
      <c r="F405" s="5">
        <f t="shared" si="147"/>
        <v>7.1154375000000005</v>
      </c>
      <c r="G405" s="5">
        <f t="shared" si="148"/>
        <v>8.7842051867257744</v>
      </c>
      <c r="H405" s="5">
        <f t="shared" si="149"/>
        <v>20.81</v>
      </c>
      <c r="I405" s="5">
        <f t="shared" si="150"/>
        <v>0</v>
      </c>
      <c r="J405" s="5">
        <f t="shared" si="151"/>
        <v>-7.1154375000000005</v>
      </c>
      <c r="K405" s="5">
        <f t="shared" si="152"/>
        <v>-0.81002633121007606</v>
      </c>
      <c r="M405" s="16"/>
      <c r="N405" s="177">
        <v>0</v>
      </c>
      <c r="O405">
        <v>0</v>
      </c>
      <c r="P405">
        <v>0</v>
      </c>
      <c r="Q405">
        <v>0</v>
      </c>
      <c r="R405">
        <v>0</v>
      </c>
      <c r="S405" s="17">
        <v>0</v>
      </c>
      <c r="T405" s="17">
        <v>0</v>
      </c>
      <c r="U405" s="17">
        <v>0</v>
      </c>
      <c r="V405" s="17">
        <v>0</v>
      </c>
      <c r="Y405" s="17">
        <v>18.5535</v>
      </c>
      <c r="Z405" s="17">
        <v>19.5535</v>
      </c>
      <c r="AA405" s="17">
        <v>19.420000000000002</v>
      </c>
      <c r="AS405">
        <v>11.71</v>
      </c>
      <c r="AX405">
        <v>14.18</v>
      </c>
      <c r="BA405">
        <v>20.81</v>
      </c>
      <c r="BF405">
        <v>9.6199999999999992</v>
      </c>
      <c r="BN405" s="16"/>
    </row>
    <row r="406" spans="1:66">
      <c r="A406" s="319"/>
      <c r="B406" s="227"/>
      <c r="C406" s="7">
        <v>300</v>
      </c>
      <c r="D406">
        <f>+入力シート①!S$14</f>
        <v>0</v>
      </c>
      <c r="E406">
        <f t="shared" si="146"/>
        <v>12</v>
      </c>
      <c r="F406" s="5">
        <f t="shared" si="147"/>
        <v>3.96875</v>
      </c>
      <c r="G406" s="5">
        <f t="shared" si="148"/>
        <v>7.1915556146838568</v>
      </c>
      <c r="H406" s="5">
        <f t="shared" si="149"/>
        <v>16.829999999999998</v>
      </c>
      <c r="I406" s="5">
        <f t="shared" si="150"/>
        <v>0</v>
      </c>
      <c r="J406" s="5">
        <f t="shared" si="151"/>
        <v>-3.96875</v>
      </c>
      <c r="K406" s="5">
        <f t="shared" si="152"/>
        <v>-0.5518625194104777</v>
      </c>
      <c r="M406" s="16"/>
      <c r="N406" s="177">
        <v>0</v>
      </c>
      <c r="O406">
        <v>0</v>
      </c>
      <c r="P406">
        <v>0</v>
      </c>
      <c r="Q406">
        <v>0</v>
      </c>
      <c r="R406">
        <v>0</v>
      </c>
      <c r="S406" s="17">
        <v>0</v>
      </c>
      <c r="T406" s="17">
        <v>0</v>
      </c>
      <c r="U406" s="17">
        <v>0</v>
      </c>
      <c r="V406" s="17">
        <v>0</v>
      </c>
      <c r="Y406" s="17">
        <v>14.897500000000001</v>
      </c>
      <c r="Z406" s="17">
        <v>15.897500000000001</v>
      </c>
      <c r="AA406" s="17">
        <v>16.829999999999998</v>
      </c>
      <c r="BN406" s="16"/>
    </row>
    <row r="407" spans="1:66">
      <c r="A407" s="319"/>
      <c r="B407" s="227"/>
      <c r="C407" s="7">
        <v>400</v>
      </c>
      <c r="D407">
        <f>+入力シート①!S$15</f>
        <v>0</v>
      </c>
      <c r="E407">
        <f t="shared" si="146"/>
        <v>11</v>
      </c>
      <c r="F407" s="5">
        <f t="shared" si="147"/>
        <v>2.3478909090909088</v>
      </c>
      <c r="G407" s="5">
        <f t="shared" si="148"/>
        <v>5.2285111665663573</v>
      </c>
      <c r="H407" s="5">
        <f t="shared" si="149"/>
        <v>13.413399999999999</v>
      </c>
      <c r="I407" s="5">
        <f t="shared" si="150"/>
        <v>0</v>
      </c>
      <c r="J407" s="5">
        <f t="shared" si="151"/>
        <v>-2.3478909090909088</v>
      </c>
      <c r="K407" s="5">
        <f t="shared" si="152"/>
        <v>-0.44905534946630027</v>
      </c>
      <c r="M407" s="16"/>
      <c r="N407" s="177">
        <v>0</v>
      </c>
      <c r="O407">
        <v>0</v>
      </c>
      <c r="P407">
        <v>0</v>
      </c>
      <c r="Q407">
        <v>0</v>
      </c>
      <c r="R407">
        <v>0</v>
      </c>
      <c r="S407" s="17">
        <v>0</v>
      </c>
      <c r="T407" s="17">
        <v>0</v>
      </c>
      <c r="U407" s="17">
        <v>0</v>
      </c>
      <c r="V407" s="17">
        <v>0</v>
      </c>
      <c r="Y407" s="17">
        <v>12.413399999999999</v>
      </c>
      <c r="Z407" s="17">
        <v>13.413399999999999</v>
      </c>
      <c r="BN407" s="16"/>
    </row>
    <row r="408" spans="1:66">
      <c r="A408" s="319"/>
      <c r="B408" s="227"/>
      <c r="C408" s="7">
        <v>500</v>
      </c>
      <c r="D408">
        <f>+入力シート①!S$16</f>
        <v>0</v>
      </c>
      <c r="E408">
        <f t="shared" si="146"/>
        <v>9</v>
      </c>
      <c r="F408" s="5">
        <f t="shared" si="147"/>
        <v>0</v>
      </c>
      <c r="G408" s="5">
        <f t="shared" si="148"/>
        <v>0</v>
      </c>
      <c r="H408" s="5">
        <f t="shared" si="149"/>
        <v>0</v>
      </c>
      <c r="I408" s="5">
        <f t="shared" si="150"/>
        <v>0</v>
      </c>
      <c r="J408" s="5">
        <f t="shared" si="151"/>
        <v>0</v>
      </c>
      <c r="K408" s="5" t="e">
        <f t="shared" si="152"/>
        <v>#DIV/0!</v>
      </c>
      <c r="M408" s="16"/>
      <c r="N408" s="177">
        <v>0</v>
      </c>
      <c r="O408">
        <v>0</v>
      </c>
      <c r="P408">
        <v>0</v>
      </c>
      <c r="Q408">
        <v>0</v>
      </c>
      <c r="R408">
        <v>0</v>
      </c>
      <c r="S408" s="17">
        <v>0</v>
      </c>
      <c r="T408" s="17">
        <v>0</v>
      </c>
      <c r="U408" s="17">
        <v>0</v>
      </c>
      <c r="V408" s="17">
        <v>0</v>
      </c>
      <c r="BN408" s="16"/>
    </row>
    <row r="409" spans="1:66">
      <c r="A409" s="319"/>
      <c r="B409" s="227"/>
      <c r="C409" s="7">
        <v>600</v>
      </c>
      <c r="D409">
        <f>+入力シート①!S$17</f>
        <v>0</v>
      </c>
      <c r="E409">
        <f t="shared" si="146"/>
        <v>9</v>
      </c>
      <c r="F409" s="5">
        <f t="shared" si="147"/>
        <v>0</v>
      </c>
      <c r="G409" s="5">
        <f t="shared" si="148"/>
        <v>0</v>
      </c>
      <c r="H409" s="5">
        <f t="shared" si="149"/>
        <v>0</v>
      </c>
      <c r="I409" s="5">
        <f t="shared" si="150"/>
        <v>0</v>
      </c>
      <c r="J409" s="5">
        <f t="shared" si="151"/>
        <v>0</v>
      </c>
      <c r="K409" s="5" t="e">
        <f t="shared" si="152"/>
        <v>#DIV/0!</v>
      </c>
      <c r="M409" s="16"/>
      <c r="N409" s="177">
        <v>0</v>
      </c>
      <c r="O409">
        <v>0</v>
      </c>
      <c r="P409">
        <v>0</v>
      </c>
      <c r="Q409">
        <v>0</v>
      </c>
      <c r="R409">
        <v>0</v>
      </c>
      <c r="S409" s="17">
        <v>0</v>
      </c>
      <c r="T409" s="17">
        <v>0</v>
      </c>
      <c r="U409" s="17">
        <v>0</v>
      </c>
      <c r="V409" s="17">
        <v>0</v>
      </c>
      <c r="BN409" s="16"/>
    </row>
    <row r="410" spans="1:66">
      <c r="A410" s="319"/>
      <c r="B410" s="13"/>
      <c r="C410" s="13"/>
      <c r="D410" s="18"/>
      <c r="E410" s="18"/>
      <c r="F410" s="38"/>
      <c r="G410" s="38"/>
      <c r="H410" s="38"/>
      <c r="I410" s="38"/>
      <c r="J410" s="38"/>
      <c r="K410" s="38"/>
      <c r="L410" s="18"/>
      <c r="M410" s="16"/>
      <c r="N410" s="181"/>
      <c r="O410" s="18"/>
      <c r="P410" s="175"/>
      <c r="Q410" s="175"/>
      <c r="R410" s="175"/>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6"/>
    </row>
    <row r="411" spans="1:66">
      <c r="A411" s="319"/>
      <c r="B411" s="228" t="s">
        <v>25</v>
      </c>
      <c r="C411" s="11" t="s">
        <v>23</v>
      </c>
      <c r="D411">
        <f>+入力シート①!S$19</f>
        <v>0</v>
      </c>
      <c r="E411">
        <f>+COUNT($M411:$BN411)</f>
        <v>16</v>
      </c>
      <c r="F411" s="5">
        <f>+AVERAGE($M411:$BN411)</f>
        <v>77.125</v>
      </c>
      <c r="G411" s="5">
        <f>+STDEV($M411:$BN411)</f>
        <v>119.43136104055752</v>
      </c>
      <c r="H411" s="5">
        <f>+MAX($M411:$BN411)</f>
        <v>347</v>
      </c>
      <c r="I411" s="5">
        <f>+MIN($M411:$BN411)</f>
        <v>0</v>
      </c>
      <c r="J411" s="5">
        <f>+D411-F411</f>
        <v>-77.125</v>
      </c>
      <c r="K411" s="5">
        <f>+J411/G411</f>
        <v>-0.64576840896763488</v>
      </c>
      <c r="M411" s="16"/>
      <c r="N411" s="177">
        <v>0</v>
      </c>
      <c r="O411">
        <v>0</v>
      </c>
      <c r="P411">
        <v>0</v>
      </c>
      <c r="Q411">
        <v>0</v>
      </c>
      <c r="R411">
        <v>0</v>
      </c>
      <c r="S411" s="17">
        <v>0</v>
      </c>
      <c r="T411" s="17">
        <v>0</v>
      </c>
      <c r="U411" s="17">
        <v>0</v>
      </c>
      <c r="V411" s="17">
        <v>0</v>
      </c>
      <c r="Y411" s="17">
        <v>262</v>
      </c>
      <c r="Z411" s="17">
        <v>263</v>
      </c>
      <c r="AA411" s="17">
        <v>126</v>
      </c>
      <c r="AS411">
        <v>42</v>
      </c>
      <c r="AX411">
        <v>12</v>
      </c>
      <c r="BA411">
        <v>182</v>
      </c>
      <c r="BF411">
        <v>347</v>
      </c>
      <c r="BN411" s="16"/>
    </row>
    <row r="412" spans="1:66">
      <c r="A412" s="319"/>
      <c r="B412" s="229"/>
      <c r="C412" s="8" t="s">
        <v>24</v>
      </c>
      <c r="D412">
        <f>+入力シート①!S$20</f>
        <v>0</v>
      </c>
      <c r="E412">
        <f>+COUNT($M412:$BN412)</f>
        <v>16</v>
      </c>
      <c r="F412" s="5">
        <f>+AVERAGE($M412:$BN412)</f>
        <v>0.34187499999999998</v>
      </c>
      <c r="G412" s="5">
        <f>+STDEV($M412:$BN412)</f>
        <v>0.673836960992791</v>
      </c>
      <c r="H412" s="5">
        <f>+MAX($M412:$BN412)</f>
        <v>2.4700000000000002</v>
      </c>
      <c r="I412" s="5">
        <f>+MIN($M412:$BN412)</f>
        <v>-0.4</v>
      </c>
      <c r="J412" s="5">
        <f>+D412-F412</f>
        <v>-0.34187499999999998</v>
      </c>
      <c r="K412" s="5">
        <f>+J412/G412</f>
        <v>-0.50735566582204372</v>
      </c>
      <c r="M412" s="16"/>
      <c r="N412" s="177">
        <v>0</v>
      </c>
      <c r="O412">
        <v>0</v>
      </c>
      <c r="P412">
        <v>0</v>
      </c>
      <c r="Q412">
        <v>0</v>
      </c>
      <c r="R412">
        <v>0</v>
      </c>
      <c r="S412" s="17">
        <v>0</v>
      </c>
      <c r="T412" s="17">
        <v>0</v>
      </c>
      <c r="U412" s="17">
        <v>0</v>
      </c>
      <c r="V412" s="17">
        <v>0</v>
      </c>
      <c r="Y412" s="17">
        <v>-0.4</v>
      </c>
      <c r="Z412" s="17">
        <v>0.6</v>
      </c>
      <c r="AA412" s="17">
        <v>0.5</v>
      </c>
      <c r="AS412">
        <v>2.4700000000000002</v>
      </c>
      <c r="AX412">
        <v>0.8</v>
      </c>
      <c r="BA412">
        <v>0.9</v>
      </c>
      <c r="BF412">
        <v>0.6</v>
      </c>
      <c r="BN412" s="16"/>
    </row>
    <row r="413" spans="1:66" ht="0.95" customHeight="1">
      <c r="M413" s="16"/>
      <c r="BN413" s="16"/>
    </row>
    <row r="414" spans="1:66" ht="0.95" customHeight="1">
      <c r="M414" s="16"/>
      <c r="BN414" s="16"/>
    </row>
    <row r="415" spans="1:66" ht="0.95" customHeight="1">
      <c r="M415" s="16"/>
      <c r="BN415" s="16"/>
    </row>
    <row r="416" spans="1:66" ht="0.95" customHeight="1">
      <c r="M416" s="16"/>
      <c r="BN416" s="16"/>
    </row>
    <row r="417" spans="1:66" ht="0.95" customHeight="1">
      <c r="M417" s="16"/>
      <c r="BN417" s="16"/>
    </row>
    <row r="418" spans="1:66" ht="0.95" customHeight="1">
      <c r="M418" s="16"/>
      <c r="BN418" s="16"/>
    </row>
    <row r="419" spans="1:66" ht="0.95" customHeight="1">
      <c r="M419" s="16"/>
      <c r="BN419" s="16"/>
    </row>
    <row r="420" spans="1:66" ht="0.95" customHeight="1">
      <c r="M420" s="16"/>
      <c r="BN420" s="16"/>
    </row>
    <row r="421" spans="1:66" ht="16.5" thickBot="1">
      <c r="D421" s="1" t="s">
        <v>26</v>
      </c>
      <c r="E421" s="1" t="s">
        <v>3</v>
      </c>
      <c r="F421" s="4" t="s">
        <v>4</v>
      </c>
      <c r="G421" s="4" t="s">
        <v>8</v>
      </c>
      <c r="H421" s="4" t="s">
        <v>5</v>
      </c>
      <c r="I421" s="4" t="s">
        <v>6</v>
      </c>
      <c r="J421" s="4" t="s">
        <v>7</v>
      </c>
      <c r="K421" s="5" t="s">
        <v>56</v>
      </c>
      <c r="M421" s="16"/>
      <c r="N421" s="178" t="s">
        <v>26</v>
      </c>
      <c r="O421" s="1" t="s">
        <v>26</v>
      </c>
      <c r="P421" s="1" t="s">
        <v>26</v>
      </c>
      <c r="Q421" s="1" t="s">
        <v>26</v>
      </c>
      <c r="R421" s="1" t="s">
        <v>26</v>
      </c>
      <c r="S421" s="17" t="s">
        <v>105</v>
      </c>
      <c r="T421" s="17" t="s">
        <v>105</v>
      </c>
      <c r="U421" s="17" t="s">
        <v>105</v>
      </c>
      <c r="X421" s="156"/>
      <c r="AA421" s="156"/>
      <c r="AB421" s="91"/>
      <c r="AC421" s="91"/>
      <c r="AD421" s="1"/>
      <c r="AE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6"/>
    </row>
    <row r="422" spans="1:66">
      <c r="A422" s="319">
        <v>75</v>
      </c>
      <c r="B422" s="230" t="s">
        <v>18</v>
      </c>
      <c r="C422" s="231"/>
      <c r="D422" s="92">
        <f>+入力シート①!T$2</f>
        <v>0</v>
      </c>
      <c r="E422" s="19"/>
      <c r="F422" s="32"/>
      <c r="G422" s="32"/>
      <c r="H422" s="32"/>
      <c r="I422" s="32"/>
      <c r="J422" s="32"/>
      <c r="K422" s="33"/>
      <c r="M422" s="16"/>
      <c r="N422" s="92">
        <v>0</v>
      </c>
      <c r="O422" s="92">
        <v>0</v>
      </c>
      <c r="P422" s="92">
        <v>0</v>
      </c>
      <c r="Q422" s="92">
        <v>0</v>
      </c>
      <c r="R422" s="92">
        <v>0</v>
      </c>
      <c r="S422" s="165">
        <v>0</v>
      </c>
      <c r="T422" s="165">
        <v>0</v>
      </c>
      <c r="U422" s="165">
        <v>0</v>
      </c>
      <c r="V422" s="17">
        <v>0</v>
      </c>
      <c r="X422" s="17">
        <f t="shared" ref="X422:BF422" si="153">+X$1</f>
        <v>2009</v>
      </c>
      <c r="Y422" s="17">
        <f t="shared" si="153"/>
        <v>2008</v>
      </c>
      <c r="Z422" s="17">
        <f t="shared" si="153"/>
        <v>2007</v>
      </c>
      <c r="AA422" s="17">
        <f t="shared" si="153"/>
        <v>2006</v>
      </c>
      <c r="AB422" s="90">
        <f t="shared" si="153"/>
        <v>2005</v>
      </c>
      <c r="AC422" s="90">
        <f t="shared" si="153"/>
        <v>2004</v>
      </c>
      <c r="AD422">
        <f t="shared" si="153"/>
        <v>2003</v>
      </c>
      <c r="AE422">
        <f t="shared" si="153"/>
        <v>2002</v>
      </c>
      <c r="AF422">
        <f t="shared" si="153"/>
        <v>2001</v>
      </c>
      <c r="AG422">
        <f t="shared" si="153"/>
        <v>2000</v>
      </c>
      <c r="AH422">
        <f t="shared" si="153"/>
        <v>1999</v>
      </c>
      <c r="AI422">
        <f t="shared" si="153"/>
        <v>1998</v>
      </c>
      <c r="AJ422">
        <f t="shared" si="153"/>
        <v>1997</v>
      </c>
      <c r="AK422">
        <f t="shared" si="153"/>
        <v>1996</v>
      </c>
      <c r="AL422">
        <f t="shared" si="153"/>
        <v>1995</v>
      </c>
      <c r="AM422">
        <f t="shared" si="153"/>
        <v>1994</v>
      </c>
      <c r="AN422">
        <f t="shared" si="153"/>
        <v>0</v>
      </c>
      <c r="AO422">
        <f t="shared" si="153"/>
        <v>1992</v>
      </c>
      <c r="AP422">
        <f t="shared" si="153"/>
        <v>1991</v>
      </c>
      <c r="AQ422">
        <f t="shared" si="153"/>
        <v>1990</v>
      </c>
      <c r="AR422">
        <f t="shared" si="153"/>
        <v>1990</v>
      </c>
      <c r="AS422">
        <f t="shared" si="153"/>
        <v>1990</v>
      </c>
      <c r="AT422">
        <f t="shared" si="153"/>
        <v>1989</v>
      </c>
      <c r="AU422">
        <f t="shared" si="153"/>
        <v>1989</v>
      </c>
      <c r="AV422">
        <f t="shared" si="153"/>
        <v>1988</v>
      </c>
      <c r="AW422">
        <f t="shared" si="153"/>
        <v>1987</v>
      </c>
      <c r="AX422">
        <f t="shared" si="153"/>
        <v>1987</v>
      </c>
      <c r="AY422">
        <f t="shared" si="153"/>
        <v>1986</v>
      </c>
      <c r="AZ422">
        <f t="shared" si="153"/>
        <v>1986</v>
      </c>
      <c r="BA422">
        <f t="shared" si="153"/>
        <v>1986</v>
      </c>
      <c r="BB422">
        <f t="shared" si="153"/>
        <v>1985</v>
      </c>
      <c r="BC422">
        <f t="shared" si="153"/>
        <v>1985</v>
      </c>
      <c r="BD422">
        <f t="shared" si="153"/>
        <v>1985</v>
      </c>
      <c r="BE422">
        <f t="shared" si="153"/>
        <v>1984</v>
      </c>
      <c r="BF422">
        <f t="shared" si="153"/>
        <v>1984</v>
      </c>
      <c r="BG422">
        <f t="shared" ref="BG422:BM422" si="154">+BG$1</f>
        <v>1984</v>
      </c>
      <c r="BH422">
        <f t="shared" si="154"/>
        <v>1983</v>
      </c>
      <c r="BI422">
        <f t="shared" si="154"/>
        <v>1983</v>
      </c>
      <c r="BJ422">
        <f t="shared" si="154"/>
        <v>1983</v>
      </c>
      <c r="BK422">
        <f t="shared" si="154"/>
        <v>1982</v>
      </c>
      <c r="BL422">
        <f t="shared" si="154"/>
        <v>1981</v>
      </c>
      <c r="BM422">
        <f t="shared" si="154"/>
        <v>1980</v>
      </c>
      <c r="BN422" s="16"/>
    </row>
    <row r="423" spans="1:66">
      <c r="A423" s="319"/>
      <c r="B423" s="230" t="s">
        <v>19</v>
      </c>
      <c r="C423" s="231"/>
      <c r="D423" s="93">
        <f>+入力シート①!T$2</f>
        <v>0</v>
      </c>
      <c r="E423" s="20"/>
      <c r="F423" s="34"/>
      <c r="G423" s="34"/>
      <c r="H423" s="34"/>
      <c r="I423" s="34"/>
      <c r="J423" s="34"/>
      <c r="K423" s="35"/>
      <c r="M423" s="16"/>
      <c r="N423" s="93">
        <v>0</v>
      </c>
      <c r="O423" s="93">
        <v>0</v>
      </c>
      <c r="P423" s="93">
        <v>0</v>
      </c>
      <c r="Q423" s="93">
        <v>0</v>
      </c>
      <c r="R423" s="93">
        <v>0</v>
      </c>
      <c r="S423" s="166">
        <v>0</v>
      </c>
      <c r="T423" s="166">
        <v>0</v>
      </c>
      <c r="U423" s="166">
        <v>0</v>
      </c>
      <c r="V423" s="17">
        <v>0</v>
      </c>
      <c r="X423" s="17">
        <f>+X$3</f>
        <v>11</v>
      </c>
      <c r="Y423" s="17">
        <f>+Y$3</f>
        <v>11</v>
      </c>
      <c r="Z423" s="17">
        <f>+Z$3</f>
        <v>11</v>
      </c>
      <c r="AA423" s="17">
        <f t="shared" ref="AA423:BM423" si="155">+AA$3</f>
        <v>11</v>
      </c>
      <c r="AB423" s="90">
        <f t="shared" si="155"/>
        <v>11</v>
      </c>
      <c r="AC423" s="90">
        <f t="shared" si="155"/>
        <v>11</v>
      </c>
      <c r="AD423">
        <f t="shared" si="155"/>
        <v>11</v>
      </c>
      <c r="AE423">
        <f t="shared" si="155"/>
        <v>11</v>
      </c>
      <c r="AF423">
        <f t="shared" si="155"/>
        <v>11</v>
      </c>
      <c r="AG423">
        <f t="shared" si="155"/>
        <v>11</v>
      </c>
      <c r="AH423">
        <f t="shared" si="155"/>
        <v>11</v>
      </c>
      <c r="AI423">
        <f t="shared" si="155"/>
        <v>11</v>
      </c>
      <c r="AJ423">
        <f t="shared" si="155"/>
        <v>11</v>
      </c>
      <c r="AK423">
        <f t="shared" si="155"/>
        <v>11</v>
      </c>
      <c r="AL423">
        <f t="shared" si="155"/>
        <v>11</v>
      </c>
      <c r="AM423">
        <f t="shared" si="155"/>
        <v>11</v>
      </c>
      <c r="AN423">
        <f t="shared" si="155"/>
        <v>11</v>
      </c>
      <c r="AO423">
        <f t="shared" si="155"/>
        <v>11</v>
      </c>
      <c r="AP423">
        <f t="shared" si="155"/>
        <v>11</v>
      </c>
      <c r="AQ423">
        <f t="shared" si="155"/>
        <v>11</v>
      </c>
      <c r="AR423">
        <f t="shared" si="155"/>
        <v>11</v>
      </c>
      <c r="AS423">
        <f t="shared" si="155"/>
        <v>11</v>
      </c>
      <c r="AT423">
        <f t="shared" si="155"/>
        <v>11</v>
      </c>
      <c r="AU423">
        <f t="shared" si="155"/>
        <v>11</v>
      </c>
      <c r="AV423">
        <f t="shared" si="155"/>
        <v>11</v>
      </c>
      <c r="AW423">
        <f t="shared" si="155"/>
        <v>11</v>
      </c>
      <c r="AX423">
        <f t="shared" si="155"/>
        <v>11</v>
      </c>
      <c r="AY423">
        <f t="shared" si="155"/>
        <v>11</v>
      </c>
      <c r="AZ423">
        <f t="shared" si="155"/>
        <v>11</v>
      </c>
      <c r="BA423">
        <f t="shared" si="155"/>
        <v>11</v>
      </c>
      <c r="BB423">
        <f t="shared" si="155"/>
        <v>11</v>
      </c>
      <c r="BC423">
        <f t="shared" si="155"/>
        <v>11</v>
      </c>
      <c r="BD423">
        <f t="shared" si="155"/>
        <v>11</v>
      </c>
      <c r="BE423">
        <f t="shared" si="155"/>
        <v>11</v>
      </c>
      <c r="BF423">
        <f t="shared" si="155"/>
        <v>11</v>
      </c>
      <c r="BG423">
        <f t="shared" si="155"/>
        <v>11</v>
      </c>
      <c r="BH423">
        <f t="shared" si="155"/>
        <v>11</v>
      </c>
      <c r="BI423">
        <f t="shared" si="155"/>
        <v>11</v>
      </c>
      <c r="BJ423">
        <f t="shared" si="155"/>
        <v>11</v>
      </c>
      <c r="BK423">
        <f t="shared" si="155"/>
        <v>11</v>
      </c>
      <c r="BL423">
        <f t="shared" si="155"/>
        <v>11</v>
      </c>
      <c r="BM423">
        <f t="shared" si="155"/>
        <v>11</v>
      </c>
      <c r="BN423" s="16"/>
    </row>
    <row r="424" spans="1:66">
      <c r="A424" s="319"/>
      <c r="B424" s="230" t="s">
        <v>20</v>
      </c>
      <c r="C424" s="231"/>
      <c r="D424" s="94">
        <f>+入力シート①!T$2</f>
        <v>0</v>
      </c>
      <c r="E424" s="20"/>
      <c r="F424" s="34"/>
      <c r="G424" s="34"/>
      <c r="H424" s="34"/>
      <c r="I424" s="34"/>
      <c r="J424" s="34"/>
      <c r="K424" s="35"/>
      <c r="M424" s="16"/>
      <c r="N424" s="201">
        <v>0</v>
      </c>
      <c r="O424" s="94">
        <v>0</v>
      </c>
      <c r="P424" s="94">
        <v>0</v>
      </c>
      <c r="Q424" s="94">
        <v>0</v>
      </c>
      <c r="R424" s="94">
        <v>0</v>
      </c>
      <c r="S424" s="163">
        <v>0</v>
      </c>
      <c r="T424" s="163">
        <v>0</v>
      </c>
      <c r="U424" s="163">
        <v>0</v>
      </c>
      <c r="V424" s="17">
        <v>0</v>
      </c>
      <c r="Y424" s="17">
        <v>13</v>
      </c>
      <c r="Z424" s="17">
        <v>14</v>
      </c>
      <c r="AA424" s="17">
        <v>9</v>
      </c>
      <c r="AS424">
        <v>14</v>
      </c>
      <c r="AX424">
        <v>26</v>
      </c>
      <c r="BA424">
        <v>19</v>
      </c>
      <c r="BF424">
        <v>14</v>
      </c>
      <c r="BN424" s="16"/>
    </row>
    <row r="425" spans="1:66">
      <c r="A425" s="319"/>
      <c r="B425" s="230" t="s">
        <v>57</v>
      </c>
      <c r="C425" s="231"/>
      <c r="D425">
        <f>+入力シート①!T$3</f>
        <v>75</v>
      </c>
      <c r="E425" s="20"/>
      <c r="F425" s="34"/>
      <c r="G425" s="34"/>
      <c r="H425" s="34"/>
      <c r="I425" s="34"/>
      <c r="J425" s="34"/>
      <c r="K425" s="35"/>
      <c r="M425" s="16"/>
      <c r="N425" s="177">
        <v>75</v>
      </c>
      <c r="O425">
        <v>75</v>
      </c>
      <c r="P425">
        <v>75</v>
      </c>
      <c r="Q425">
        <v>75</v>
      </c>
      <c r="R425">
        <v>75</v>
      </c>
      <c r="S425" s="17">
        <v>75</v>
      </c>
      <c r="T425" s="17">
        <v>75</v>
      </c>
      <c r="U425" s="17">
        <v>75</v>
      </c>
      <c r="V425" s="17">
        <v>75</v>
      </c>
      <c r="X425" s="17">
        <f>+$A$422</f>
        <v>75</v>
      </c>
      <c r="Y425" s="17">
        <f>+$A$422</f>
        <v>75</v>
      </c>
      <c r="Z425" s="17">
        <f>+$A$422</f>
        <v>75</v>
      </c>
      <c r="AA425" s="17">
        <f t="shared" ref="AA425:BM425" si="156">+$A$422</f>
        <v>75</v>
      </c>
      <c r="AB425" s="90">
        <f t="shared" si="156"/>
        <v>75</v>
      </c>
      <c r="AC425" s="90">
        <f t="shared" si="156"/>
        <v>75</v>
      </c>
      <c r="AD425">
        <f t="shared" si="156"/>
        <v>75</v>
      </c>
      <c r="AE425">
        <f t="shared" si="156"/>
        <v>75</v>
      </c>
      <c r="AF425">
        <f t="shared" si="156"/>
        <v>75</v>
      </c>
      <c r="AG425">
        <f t="shared" si="156"/>
        <v>75</v>
      </c>
      <c r="AH425">
        <f t="shared" si="156"/>
        <v>75</v>
      </c>
      <c r="AI425">
        <f t="shared" si="156"/>
        <v>75</v>
      </c>
      <c r="AJ425">
        <f t="shared" si="156"/>
        <v>75</v>
      </c>
      <c r="AK425">
        <f t="shared" si="156"/>
        <v>75</v>
      </c>
      <c r="AL425">
        <f t="shared" si="156"/>
        <v>75</v>
      </c>
      <c r="AM425">
        <f t="shared" si="156"/>
        <v>75</v>
      </c>
      <c r="AN425">
        <f t="shared" si="156"/>
        <v>75</v>
      </c>
      <c r="AO425">
        <f t="shared" si="156"/>
        <v>75</v>
      </c>
      <c r="AP425">
        <f t="shared" si="156"/>
        <v>75</v>
      </c>
      <c r="AQ425">
        <f t="shared" si="156"/>
        <v>75</v>
      </c>
      <c r="AR425">
        <f t="shared" si="156"/>
        <v>75</v>
      </c>
      <c r="AS425">
        <f t="shared" si="156"/>
        <v>75</v>
      </c>
      <c r="AT425">
        <f t="shared" si="156"/>
        <v>75</v>
      </c>
      <c r="AU425">
        <f t="shared" si="156"/>
        <v>75</v>
      </c>
      <c r="AV425">
        <f t="shared" si="156"/>
        <v>75</v>
      </c>
      <c r="AW425">
        <f t="shared" si="156"/>
        <v>75</v>
      </c>
      <c r="AX425">
        <f t="shared" si="156"/>
        <v>75</v>
      </c>
      <c r="AY425">
        <f t="shared" si="156"/>
        <v>75</v>
      </c>
      <c r="AZ425">
        <f t="shared" si="156"/>
        <v>75</v>
      </c>
      <c r="BA425">
        <f t="shared" si="156"/>
        <v>75</v>
      </c>
      <c r="BB425">
        <f t="shared" si="156"/>
        <v>75</v>
      </c>
      <c r="BC425">
        <f t="shared" si="156"/>
        <v>75</v>
      </c>
      <c r="BD425">
        <f t="shared" si="156"/>
        <v>75</v>
      </c>
      <c r="BE425">
        <f t="shared" si="156"/>
        <v>75</v>
      </c>
      <c r="BF425">
        <f t="shared" si="156"/>
        <v>75</v>
      </c>
      <c r="BG425">
        <f t="shared" si="156"/>
        <v>75</v>
      </c>
      <c r="BH425">
        <f t="shared" si="156"/>
        <v>75</v>
      </c>
      <c r="BI425">
        <f t="shared" si="156"/>
        <v>75</v>
      </c>
      <c r="BJ425">
        <f t="shared" si="156"/>
        <v>75</v>
      </c>
      <c r="BK425">
        <f t="shared" si="156"/>
        <v>75</v>
      </c>
      <c r="BL425">
        <f t="shared" si="156"/>
        <v>75</v>
      </c>
      <c r="BM425">
        <f t="shared" si="156"/>
        <v>75</v>
      </c>
      <c r="BN425" s="16"/>
    </row>
    <row r="426" spans="1:66" ht="16.5" thickBot="1">
      <c r="A426" s="319"/>
      <c r="B426" s="230" t="s">
        <v>21</v>
      </c>
      <c r="C426" s="231"/>
      <c r="D426" s="99">
        <f>+入力シート①!T$4</f>
        <v>0</v>
      </c>
      <c r="E426" s="21"/>
      <c r="F426" s="36"/>
      <c r="G426" s="36"/>
      <c r="H426" s="36"/>
      <c r="I426" s="36"/>
      <c r="J426" s="36"/>
      <c r="K426" s="37"/>
      <c r="M426" s="16"/>
      <c r="N426" s="202">
        <v>0</v>
      </c>
      <c r="O426" s="99">
        <v>0</v>
      </c>
      <c r="P426" s="99">
        <v>0</v>
      </c>
      <c r="Q426" s="99">
        <v>0</v>
      </c>
      <c r="R426" s="99">
        <v>0</v>
      </c>
      <c r="S426" s="164">
        <v>0</v>
      </c>
      <c r="T426" s="164">
        <v>0</v>
      </c>
      <c r="U426" s="164">
        <v>0</v>
      </c>
      <c r="V426" s="17">
        <v>0</v>
      </c>
      <c r="X426" s="164"/>
      <c r="Y426" s="157">
        <v>0.42013888888888901</v>
      </c>
      <c r="Z426" s="157">
        <v>0.46180555555555558</v>
      </c>
      <c r="BN426" s="16"/>
    </row>
    <row r="427" spans="1:66">
      <c r="A427" s="319"/>
      <c r="B427" s="227" t="s">
        <v>22</v>
      </c>
      <c r="C427" s="7">
        <v>0</v>
      </c>
      <c r="D427">
        <f>+入力シート①!T$5</f>
        <v>0</v>
      </c>
      <c r="E427">
        <f t="shared" ref="E427:E439" si="157">+COUNT($M427:$BN427)</f>
        <v>16</v>
      </c>
      <c r="F427" s="5">
        <f t="shared" ref="F427:F439" si="158">+AVERAGE($M427:$BN427)</f>
        <v>10.081250000000001</v>
      </c>
      <c r="G427" s="5">
        <f t="shared" ref="G427:G439" si="159">+STDEV($M427:$BN427)</f>
        <v>11.844898690997741</v>
      </c>
      <c r="H427" s="5">
        <f t="shared" ref="H427:H439" si="160">+MAX($M427:$BN427)</f>
        <v>25</v>
      </c>
      <c r="I427" s="5">
        <f t="shared" ref="I427:I439" si="161">+MIN($M427:$BN427)</f>
        <v>0</v>
      </c>
      <c r="J427" s="5">
        <f>+D427-F427</f>
        <v>-10.081250000000001</v>
      </c>
      <c r="K427" s="5">
        <f>+J427/G427</f>
        <v>-0.85110478890476848</v>
      </c>
      <c r="M427" s="16"/>
      <c r="N427" s="177">
        <v>0</v>
      </c>
      <c r="O427">
        <v>0</v>
      </c>
      <c r="P427">
        <v>0</v>
      </c>
      <c r="Q427">
        <v>0</v>
      </c>
      <c r="R427">
        <v>0</v>
      </c>
      <c r="S427" s="17">
        <v>0</v>
      </c>
      <c r="T427" s="17">
        <v>0</v>
      </c>
      <c r="U427" s="17">
        <v>0</v>
      </c>
      <c r="V427" s="17">
        <v>0</v>
      </c>
      <c r="Y427" s="17">
        <v>23.2</v>
      </c>
      <c r="Z427" s="17">
        <v>24.2</v>
      </c>
      <c r="AA427" s="17">
        <v>25</v>
      </c>
      <c r="AS427">
        <v>23</v>
      </c>
      <c r="AX427">
        <v>22.1</v>
      </c>
      <c r="BA427">
        <v>23.5</v>
      </c>
      <c r="BF427">
        <v>20.3</v>
      </c>
      <c r="BN427" s="16"/>
    </row>
    <row r="428" spans="1:66">
      <c r="A428" s="319"/>
      <c r="B428" s="227"/>
      <c r="C428" s="7">
        <v>10</v>
      </c>
      <c r="D428">
        <f>+入力シート①!T$6</f>
        <v>0</v>
      </c>
      <c r="E428">
        <f t="shared" si="157"/>
        <v>16</v>
      </c>
      <c r="F428" s="5">
        <f t="shared" si="158"/>
        <v>9.9441375000000001</v>
      </c>
      <c r="G428" s="5">
        <f t="shared" si="159"/>
        <v>11.694581951534936</v>
      </c>
      <c r="H428" s="5">
        <f t="shared" si="160"/>
        <v>25.08</v>
      </c>
      <c r="I428" s="5">
        <f t="shared" si="161"/>
        <v>0</v>
      </c>
      <c r="J428" s="5">
        <f t="shared" ref="J428:J439" si="162">+D428-F428</f>
        <v>-9.9441375000000001</v>
      </c>
      <c r="K428" s="5">
        <f t="shared" ref="K428:K439" si="163">+J428/G428</f>
        <v>-0.85032004916557224</v>
      </c>
      <c r="M428" s="16"/>
      <c r="N428" s="177">
        <v>0</v>
      </c>
      <c r="O428">
        <v>0</v>
      </c>
      <c r="P428">
        <v>0</v>
      </c>
      <c r="Q428">
        <v>0</v>
      </c>
      <c r="R428">
        <v>0</v>
      </c>
      <c r="S428" s="17">
        <v>0</v>
      </c>
      <c r="T428" s="17">
        <v>0</v>
      </c>
      <c r="U428" s="17">
        <v>0</v>
      </c>
      <c r="V428" s="17">
        <v>0</v>
      </c>
      <c r="Y428" s="17">
        <v>23.2181</v>
      </c>
      <c r="Z428" s="17">
        <v>24.2181</v>
      </c>
      <c r="AA428" s="17">
        <v>25.08</v>
      </c>
      <c r="AS428">
        <v>20.96</v>
      </c>
      <c r="AX428">
        <v>22.09</v>
      </c>
      <c r="BA428">
        <v>23.16</v>
      </c>
      <c r="BF428">
        <v>20.38</v>
      </c>
      <c r="BN428" s="16"/>
    </row>
    <row r="429" spans="1:66">
      <c r="A429" s="319"/>
      <c r="B429" s="227"/>
      <c r="C429" s="7">
        <v>20</v>
      </c>
      <c r="D429">
        <f>+入力シート①!T$7</f>
        <v>0</v>
      </c>
      <c r="E429">
        <f t="shared" si="157"/>
        <v>16</v>
      </c>
      <c r="F429" s="5">
        <f t="shared" si="158"/>
        <v>9.8946875000000016</v>
      </c>
      <c r="G429" s="5">
        <f t="shared" si="159"/>
        <v>11.646737915077336</v>
      </c>
      <c r="H429" s="5">
        <f t="shared" si="160"/>
        <v>25.06</v>
      </c>
      <c r="I429" s="5">
        <f t="shared" si="161"/>
        <v>0</v>
      </c>
      <c r="J429" s="5">
        <f t="shared" si="162"/>
        <v>-9.8946875000000016</v>
      </c>
      <c r="K429" s="5">
        <f t="shared" si="163"/>
        <v>-0.84956728417411964</v>
      </c>
      <c r="M429" s="16"/>
      <c r="N429" s="177">
        <v>0</v>
      </c>
      <c r="O429">
        <v>0</v>
      </c>
      <c r="P429">
        <v>0</v>
      </c>
      <c r="Q429">
        <v>0</v>
      </c>
      <c r="R429">
        <v>0</v>
      </c>
      <c r="S429" s="17">
        <v>0</v>
      </c>
      <c r="T429" s="17">
        <v>0</v>
      </c>
      <c r="U429" s="17">
        <v>0</v>
      </c>
      <c r="V429" s="17">
        <v>0</v>
      </c>
      <c r="Y429" s="17">
        <v>23.217500000000001</v>
      </c>
      <c r="Z429" s="17">
        <v>24.217500000000001</v>
      </c>
      <c r="AA429" s="17">
        <v>25.06</v>
      </c>
      <c r="AS429">
        <v>20.92</v>
      </c>
      <c r="AX429">
        <v>22.03</v>
      </c>
      <c r="BA429">
        <v>23.13</v>
      </c>
      <c r="BF429">
        <v>19.739999999999998</v>
      </c>
      <c r="BN429" s="16"/>
    </row>
    <row r="430" spans="1:66">
      <c r="A430" s="319"/>
      <c r="B430" s="227"/>
      <c r="C430" s="7">
        <v>30</v>
      </c>
      <c r="D430">
        <f>+入力シート①!T$8</f>
        <v>0</v>
      </c>
      <c r="E430">
        <f t="shared" si="157"/>
        <v>16</v>
      </c>
      <c r="F430" s="5">
        <f t="shared" si="158"/>
        <v>9.7879249999999995</v>
      </c>
      <c r="G430" s="5">
        <f t="shared" si="159"/>
        <v>11.553250867843792</v>
      </c>
      <c r="H430" s="5">
        <f t="shared" si="160"/>
        <v>25.02</v>
      </c>
      <c r="I430" s="5">
        <f t="shared" si="161"/>
        <v>0</v>
      </c>
      <c r="J430" s="5">
        <f t="shared" si="162"/>
        <v>-9.7879249999999995</v>
      </c>
      <c r="K430" s="5">
        <f t="shared" si="163"/>
        <v>-0.84720094040741112</v>
      </c>
      <c r="M430" s="16"/>
      <c r="N430" s="177">
        <v>0</v>
      </c>
      <c r="O430">
        <v>0</v>
      </c>
      <c r="P430">
        <v>0</v>
      </c>
      <c r="Q430">
        <v>0</v>
      </c>
      <c r="R430">
        <v>0</v>
      </c>
      <c r="S430" s="17">
        <v>0</v>
      </c>
      <c r="T430" s="17">
        <v>0</v>
      </c>
      <c r="U430" s="17">
        <v>0</v>
      </c>
      <c r="V430" s="17">
        <v>0</v>
      </c>
      <c r="Y430" s="17">
        <v>23.218399999999999</v>
      </c>
      <c r="Z430" s="17">
        <v>24.218399999999999</v>
      </c>
      <c r="AA430" s="17">
        <v>25.02</v>
      </c>
      <c r="AS430">
        <v>20.86</v>
      </c>
      <c r="AX430">
        <v>21.93</v>
      </c>
      <c r="BA430">
        <v>23.13</v>
      </c>
      <c r="BF430">
        <v>18.23</v>
      </c>
      <c r="BN430" s="16"/>
    </row>
    <row r="431" spans="1:66">
      <c r="A431" s="319"/>
      <c r="B431" s="227"/>
      <c r="C431" s="7">
        <v>50</v>
      </c>
      <c r="D431">
        <f>+入力シート①!T$9</f>
        <v>0</v>
      </c>
      <c r="E431">
        <f t="shared" si="157"/>
        <v>16</v>
      </c>
      <c r="F431" s="5">
        <f t="shared" si="158"/>
        <v>9.6847874999999988</v>
      </c>
      <c r="G431" s="5">
        <f t="shared" si="159"/>
        <v>11.456778392600892</v>
      </c>
      <c r="H431" s="5">
        <f t="shared" si="160"/>
        <v>24.79</v>
      </c>
      <c r="I431" s="5">
        <f t="shared" si="161"/>
        <v>0</v>
      </c>
      <c r="J431" s="5">
        <f t="shared" si="162"/>
        <v>-9.6847874999999988</v>
      </c>
      <c r="K431" s="5">
        <f t="shared" si="163"/>
        <v>-0.8453325331189705</v>
      </c>
      <c r="M431" s="16"/>
      <c r="N431" s="177">
        <v>0</v>
      </c>
      <c r="O431">
        <v>0</v>
      </c>
      <c r="P431">
        <v>0</v>
      </c>
      <c r="Q431">
        <v>0</v>
      </c>
      <c r="R431">
        <v>0</v>
      </c>
      <c r="S431" s="17">
        <v>0</v>
      </c>
      <c r="T431" s="17">
        <v>0</v>
      </c>
      <c r="U431" s="17">
        <v>0</v>
      </c>
      <c r="V431" s="17">
        <v>0</v>
      </c>
      <c r="Y431" s="17">
        <v>23.218299999999999</v>
      </c>
      <c r="Z431" s="17">
        <v>24.218299999999999</v>
      </c>
      <c r="AA431" s="17">
        <v>24.79</v>
      </c>
      <c r="AS431">
        <v>20.54</v>
      </c>
      <c r="AX431">
        <v>21.81</v>
      </c>
      <c r="BA431">
        <v>23.07</v>
      </c>
      <c r="BF431">
        <v>17.309999999999999</v>
      </c>
      <c r="BN431" s="16"/>
    </row>
    <row r="432" spans="1:66">
      <c r="A432" s="319"/>
      <c r="B432" s="227"/>
      <c r="C432" s="7">
        <v>75</v>
      </c>
      <c r="D432">
        <f>+入力シート①!T$10</f>
        <v>0</v>
      </c>
      <c r="E432">
        <f t="shared" si="157"/>
        <v>16</v>
      </c>
      <c r="F432" s="5">
        <f t="shared" si="158"/>
        <v>9.5696124999999981</v>
      </c>
      <c r="G432" s="5">
        <f t="shared" si="159"/>
        <v>11.375717509436495</v>
      </c>
      <c r="H432" s="5">
        <f t="shared" si="160"/>
        <v>24.72</v>
      </c>
      <c r="I432" s="5">
        <f t="shared" si="161"/>
        <v>0</v>
      </c>
      <c r="J432" s="5">
        <f t="shared" si="162"/>
        <v>-9.5696124999999981</v>
      </c>
      <c r="K432" s="5">
        <f t="shared" si="163"/>
        <v>-0.84123155238882474</v>
      </c>
      <c r="M432" s="16"/>
      <c r="N432" s="177">
        <v>0</v>
      </c>
      <c r="O432">
        <v>0</v>
      </c>
      <c r="P432">
        <v>0</v>
      </c>
      <c r="Q432">
        <v>0</v>
      </c>
      <c r="R432">
        <v>0</v>
      </c>
      <c r="S432" s="17">
        <v>0</v>
      </c>
      <c r="T432" s="17">
        <v>0</v>
      </c>
      <c r="U432" s="17">
        <v>0</v>
      </c>
      <c r="V432" s="17">
        <v>0</v>
      </c>
      <c r="Y432" s="17">
        <v>23.226900000000001</v>
      </c>
      <c r="Z432" s="17">
        <v>24.226900000000001</v>
      </c>
      <c r="AA432" s="17">
        <v>24.72</v>
      </c>
      <c r="AS432">
        <v>20.47</v>
      </c>
      <c r="AX432">
        <v>21.79</v>
      </c>
      <c r="BA432">
        <v>23.01</v>
      </c>
      <c r="BF432">
        <v>15.67</v>
      </c>
      <c r="BN432" s="16"/>
    </row>
    <row r="433" spans="1:66">
      <c r="A433" s="319"/>
      <c r="B433" s="227"/>
      <c r="C433" s="7">
        <v>100</v>
      </c>
      <c r="D433">
        <f>+入力シート①!T$11</f>
        <v>0</v>
      </c>
      <c r="E433">
        <f t="shared" si="157"/>
        <v>16</v>
      </c>
      <c r="F433" s="5">
        <f t="shared" si="158"/>
        <v>9.0857625000000013</v>
      </c>
      <c r="G433" s="5">
        <f t="shared" si="159"/>
        <v>10.898592897304068</v>
      </c>
      <c r="H433" s="5">
        <f t="shared" si="160"/>
        <v>24.6</v>
      </c>
      <c r="I433" s="5">
        <f t="shared" si="161"/>
        <v>0</v>
      </c>
      <c r="J433" s="5">
        <f t="shared" si="162"/>
        <v>-9.0857625000000013</v>
      </c>
      <c r="K433" s="5">
        <f t="shared" si="163"/>
        <v>-0.83366381198140749</v>
      </c>
      <c r="M433" s="16"/>
      <c r="N433" s="177">
        <v>0</v>
      </c>
      <c r="O433">
        <v>0</v>
      </c>
      <c r="P433">
        <v>0</v>
      </c>
      <c r="Q433">
        <v>0</v>
      </c>
      <c r="R433">
        <v>0</v>
      </c>
      <c r="S433" s="17">
        <v>0</v>
      </c>
      <c r="T433" s="17">
        <v>0</v>
      </c>
      <c r="U433" s="17">
        <v>0</v>
      </c>
      <c r="V433" s="17">
        <v>0</v>
      </c>
      <c r="Y433" s="17">
        <v>21.896100000000001</v>
      </c>
      <c r="Z433" s="17">
        <v>22.896100000000001</v>
      </c>
      <c r="AA433" s="17">
        <v>24.6</v>
      </c>
      <c r="AS433">
        <v>17.03</v>
      </c>
      <c r="AX433">
        <v>21.7</v>
      </c>
      <c r="BA433">
        <v>23.04</v>
      </c>
      <c r="BF433">
        <v>14.21</v>
      </c>
      <c r="BN433" s="16"/>
    </row>
    <row r="434" spans="1:66">
      <c r="A434" s="319"/>
      <c r="B434" s="227"/>
      <c r="C434" s="7">
        <v>150</v>
      </c>
      <c r="D434">
        <f>+入力シート①!T$12</f>
        <v>0</v>
      </c>
      <c r="E434">
        <f t="shared" si="157"/>
        <v>16</v>
      </c>
      <c r="F434" s="5">
        <f t="shared" si="158"/>
        <v>8.2131124999999994</v>
      </c>
      <c r="G434" s="5">
        <f t="shared" si="159"/>
        <v>10.002165075680701</v>
      </c>
      <c r="H434" s="5">
        <f t="shared" si="160"/>
        <v>23.21</v>
      </c>
      <c r="I434" s="5">
        <f t="shared" si="161"/>
        <v>0</v>
      </c>
      <c r="J434" s="5">
        <f t="shared" si="162"/>
        <v>-8.2131124999999994</v>
      </c>
      <c r="K434" s="5">
        <f t="shared" si="163"/>
        <v>-0.82113346838969792</v>
      </c>
      <c r="M434" s="16"/>
      <c r="N434" s="177">
        <v>0</v>
      </c>
      <c r="O434">
        <v>0</v>
      </c>
      <c r="P434">
        <v>0</v>
      </c>
      <c r="Q434">
        <v>0</v>
      </c>
      <c r="R434">
        <v>0</v>
      </c>
      <c r="S434" s="17">
        <v>0</v>
      </c>
      <c r="T434" s="17">
        <v>0</v>
      </c>
      <c r="U434" s="17">
        <v>0</v>
      </c>
      <c r="V434" s="17">
        <v>0</v>
      </c>
      <c r="Y434" s="17">
        <v>20.0899</v>
      </c>
      <c r="Z434" s="17">
        <v>21.0899</v>
      </c>
      <c r="AA434" s="17">
        <v>23.21</v>
      </c>
      <c r="AS434">
        <v>13.92</v>
      </c>
      <c r="AX434">
        <v>17.989999999999998</v>
      </c>
      <c r="BA434">
        <v>22.99</v>
      </c>
      <c r="BF434">
        <v>12.12</v>
      </c>
      <c r="BN434" s="16"/>
    </row>
    <row r="435" spans="1:66">
      <c r="A435" s="319"/>
      <c r="B435" s="227"/>
      <c r="C435" s="7">
        <v>200</v>
      </c>
      <c r="D435">
        <f>+入力シート①!T$13</f>
        <v>0</v>
      </c>
      <c r="E435">
        <f t="shared" si="157"/>
        <v>16</v>
      </c>
      <c r="F435" s="5">
        <f t="shared" si="158"/>
        <v>7.2292249999999996</v>
      </c>
      <c r="G435" s="5">
        <f t="shared" si="159"/>
        <v>8.858554868111014</v>
      </c>
      <c r="H435" s="5">
        <f t="shared" si="160"/>
        <v>20.83</v>
      </c>
      <c r="I435" s="5">
        <f t="shared" si="161"/>
        <v>0</v>
      </c>
      <c r="J435" s="5">
        <f t="shared" si="162"/>
        <v>-7.2292249999999996</v>
      </c>
      <c r="K435" s="5">
        <f t="shared" si="163"/>
        <v>-0.81607272378294249</v>
      </c>
      <c r="M435" s="16"/>
      <c r="N435" s="177">
        <v>0</v>
      </c>
      <c r="O435">
        <v>0</v>
      </c>
      <c r="P435">
        <v>0</v>
      </c>
      <c r="Q435">
        <v>0</v>
      </c>
      <c r="R435">
        <v>0</v>
      </c>
      <c r="S435" s="17">
        <v>0</v>
      </c>
      <c r="T435" s="17">
        <v>0</v>
      </c>
      <c r="U435" s="17">
        <v>0</v>
      </c>
      <c r="V435" s="17">
        <v>0</v>
      </c>
      <c r="Y435" s="17">
        <v>18.713799999999999</v>
      </c>
      <c r="Z435" s="17">
        <v>19.713799999999999</v>
      </c>
      <c r="AA435" s="17">
        <v>19.43</v>
      </c>
      <c r="AS435">
        <v>11.65</v>
      </c>
      <c r="AX435">
        <v>14.47</v>
      </c>
      <c r="BA435">
        <v>20.83</v>
      </c>
      <c r="BF435">
        <v>10.86</v>
      </c>
      <c r="BN435" s="16"/>
    </row>
    <row r="436" spans="1:66">
      <c r="A436" s="319"/>
      <c r="B436" s="227"/>
      <c r="C436" s="7">
        <v>300</v>
      </c>
      <c r="D436">
        <f>+入力シート①!T$14</f>
        <v>0</v>
      </c>
      <c r="E436">
        <f t="shared" si="157"/>
        <v>12</v>
      </c>
      <c r="F436" s="5">
        <f t="shared" si="158"/>
        <v>4.3310333333333331</v>
      </c>
      <c r="G436" s="5">
        <f t="shared" si="159"/>
        <v>7.8383291822745598</v>
      </c>
      <c r="H436" s="5">
        <f t="shared" si="160"/>
        <v>17.9162</v>
      </c>
      <c r="I436" s="5">
        <f t="shared" si="161"/>
        <v>0</v>
      </c>
      <c r="J436" s="5">
        <f t="shared" si="162"/>
        <v>-4.3310333333333331</v>
      </c>
      <c r="K436" s="5">
        <f t="shared" si="163"/>
        <v>-0.55254547654459896</v>
      </c>
      <c r="M436" s="16"/>
      <c r="N436" s="177">
        <v>0</v>
      </c>
      <c r="O436">
        <v>0</v>
      </c>
      <c r="P436">
        <v>0</v>
      </c>
      <c r="Q436">
        <v>0</v>
      </c>
      <c r="R436">
        <v>0</v>
      </c>
      <c r="S436" s="17">
        <v>0</v>
      </c>
      <c r="T436" s="17">
        <v>0</v>
      </c>
      <c r="U436" s="17">
        <v>0</v>
      </c>
      <c r="V436" s="17">
        <v>0</v>
      </c>
      <c r="Y436" s="17">
        <v>16.9162</v>
      </c>
      <c r="Z436" s="17">
        <v>17.9162</v>
      </c>
      <c r="AA436" s="17">
        <v>17.14</v>
      </c>
      <c r="BN436" s="16"/>
    </row>
    <row r="437" spans="1:66">
      <c r="A437" s="319"/>
      <c r="B437" s="227"/>
      <c r="C437" s="7">
        <v>400</v>
      </c>
      <c r="D437">
        <f>+入力シート①!T$15</f>
        <v>0</v>
      </c>
      <c r="E437">
        <f t="shared" si="157"/>
        <v>12</v>
      </c>
      <c r="F437" s="5">
        <f t="shared" si="158"/>
        <v>3.6077999999999997</v>
      </c>
      <c r="G437" s="5">
        <f t="shared" si="159"/>
        <v>6.5394326164778658</v>
      </c>
      <c r="H437" s="5">
        <f t="shared" si="160"/>
        <v>15.37</v>
      </c>
      <c r="I437" s="5">
        <f t="shared" si="161"/>
        <v>0</v>
      </c>
      <c r="J437" s="5">
        <f t="shared" si="162"/>
        <v>-3.6077999999999997</v>
      </c>
      <c r="K437" s="5">
        <f t="shared" si="163"/>
        <v>-0.55169923930543663</v>
      </c>
      <c r="M437" s="16"/>
      <c r="N437" s="177">
        <v>0</v>
      </c>
      <c r="O437">
        <v>0</v>
      </c>
      <c r="P437">
        <v>0</v>
      </c>
      <c r="Q437">
        <v>0</v>
      </c>
      <c r="R437">
        <v>0</v>
      </c>
      <c r="S437" s="17">
        <v>0</v>
      </c>
      <c r="T437" s="17">
        <v>0</v>
      </c>
      <c r="U437" s="17">
        <v>0</v>
      </c>
      <c r="V437" s="17">
        <v>0</v>
      </c>
      <c r="Y437" s="17">
        <v>13.4618</v>
      </c>
      <c r="Z437" s="17">
        <v>14.4618</v>
      </c>
      <c r="AA437" s="17">
        <v>15.37</v>
      </c>
      <c r="BN437" s="16"/>
    </row>
    <row r="438" spans="1:66">
      <c r="A438" s="319"/>
      <c r="B438" s="227"/>
      <c r="C438" s="7">
        <v>500</v>
      </c>
      <c r="D438">
        <f>+入力シート①!T$16</f>
        <v>0</v>
      </c>
      <c r="E438">
        <f t="shared" si="157"/>
        <v>10</v>
      </c>
      <c r="F438" s="5">
        <f t="shared" si="158"/>
        <v>1.2769999999999999</v>
      </c>
      <c r="G438" s="5">
        <f t="shared" si="159"/>
        <v>4.0382285720350204</v>
      </c>
      <c r="H438" s="5">
        <f t="shared" si="160"/>
        <v>12.77</v>
      </c>
      <c r="I438" s="5">
        <f t="shared" si="161"/>
        <v>0</v>
      </c>
      <c r="J438" s="5">
        <f t="shared" si="162"/>
        <v>-1.2769999999999999</v>
      </c>
      <c r="K438" s="5">
        <f t="shared" si="163"/>
        <v>-0.31622776601683789</v>
      </c>
      <c r="M438" s="16"/>
      <c r="N438" s="177">
        <v>0</v>
      </c>
      <c r="O438">
        <v>0</v>
      </c>
      <c r="P438">
        <v>0</v>
      </c>
      <c r="Q438">
        <v>0</v>
      </c>
      <c r="R438">
        <v>0</v>
      </c>
      <c r="S438" s="17">
        <v>0</v>
      </c>
      <c r="T438" s="17">
        <v>0</v>
      </c>
      <c r="U438" s="17">
        <v>0</v>
      </c>
      <c r="V438" s="17">
        <v>0</v>
      </c>
      <c r="AA438" s="17">
        <v>12.77</v>
      </c>
      <c r="BN438" s="16"/>
    </row>
    <row r="439" spans="1:66">
      <c r="A439" s="319"/>
      <c r="B439" s="227"/>
      <c r="C439" s="7">
        <v>600</v>
      </c>
      <c r="D439">
        <f>+入力シート①!T$17</f>
        <v>0</v>
      </c>
      <c r="E439">
        <f t="shared" si="157"/>
        <v>9</v>
      </c>
      <c r="F439" s="5">
        <f t="shared" si="158"/>
        <v>0</v>
      </c>
      <c r="G439" s="5">
        <f t="shared" si="159"/>
        <v>0</v>
      </c>
      <c r="H439" s="5">
        <f t="shared" si="160"/>
        <v>0</v>
      </c>
      <c r="I439" s="5">
        <f t="shared" si="161"/>
        <v>0</v>
      </c>
      <c r="J439" s="5">
        <f t="shared" si="162"/>
        <v>0</v>
      </c>
      <c r="K439" s="5" t="e">
        <f t="shared" si="163"/>
        <v>#DIV/0!</v>
      </c>
      <c r="M439" s="16"/>
      <c r="N439" s="177">
        <v>0</v>
      </c>
      <c r="O439">
        <v>0</v>
      </c>
      <c r="P439">
        <v>0</v>
      </c>
      <c r="Q439">
        <v>0</v>
      </c>
      <c r="R439">
        <v>0</v>
      </c>
      <c r="S439" s="17">
        <v>0</v>
      </c>
      <c r="T439" s="17">
        <v>0</v>
      </c>
      <c r="U439" s="17">
        <v>0</v>
      </c>
      <c r="V439" s="17">
        <v>0</v>
      </c>
      <c r="BN439" s="16"/>
    </row>
    <row r="440" spans="1:66">
      <c r="A440" s="319"/>
      <c r="B440" s="13"/>
      <c r="C440" s="13"/>
      <c r="D440" s="18"/>
      <c r="E440" s="18"/>
      <c r="F440" s="38"/>
      <c r="G440" s="38"/>
      <c r="H440" s="38"/>
      <c r="I440" s="38"/>
      <c r="J440" s="38"/>
      <c r="K440" s="38"/>
      <c r="L440" s="18"/>
      <c r="M440" s="16"/>
      <c r="N440" s="181"/>
      <c r="O440" s="18"/>
      <c r="P440" s="175"/>
      <c r="Q440" s="175"/>
      <c r="R440" s="175"/>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6"/>
    </row>
    <row r="441" spans="1:66">
      <c r="A441" s="319"/>
      <c r="B441" s="228" t="s">
        <v>25</v>
      </c>
      <c r="C441" s="11" t="s">
        <v>23</v>
      </c>
      <c r="D441">
        <f>+入力シート①!T$19</f>
        <v>0</v>
      </c>
      <c r="E441">
        <f>+COUNT($M441:$BN441)</f>
        <v>14</v>
      </c>
      <c r="F441" s="5">
        <f>+AVERAGE($M441:$BN441)</f>
        <v>41.857142857142854</v>
      </c>
      <c r="G441" s="5">
        <f>+STDEV($M441:$BN441)</f>
        <v>75.3084499731779</v>
      </c>
      <c r="H441" s="5">
        <f>+MAX($M441:$BN441)</f>
        <v>261</v>
      </c>
      <c r="I441" s="5">
        <f>+MIN($M441:$BN441)</f>
        <v>0</v>
      </c>
      <c r="J441" s="5">
        <f>+D441-F441</f>
        <v>-41.857142857142854</v>
      </c>
      <c r="K441" s="5">
        <f>+J441/G441</f>
        <v>-0.55580937958556875</v>
      </c>
      <c r="M441" s="16"/>
      <c r="N441" s="177">
        <v>0</v>
      </c>
      <c r="O441">
        <v>0</v>
      </c>
      <c r="P441">
        <v>0</v>
      </c>
      <c r="Q441">
        <v>0</v>
      </c>
      <c r="R441">
        <v>0</v>
      </c>
      <c r="S441" s="17">
        <v>0</v>
      </c>
      <c r="T441" s="17">
        <v>0</v>
      </c>
      <c r="U441" s="17">
        <v>0</v>
      </c>
      <c r="V441" s="17">
        <v>0</v>
      </c>
      <c r="AA441" s="17">
        <v>113</v>
      </c>
      <c r="AS441">
        <v>31</v>
      </c>
      <c r="AX441">
        <v>261</v>
      </c>
      <c r="BA441">
        <v>94</v>
      </c>
      <c r="BF441">
        <v>87</v>
      </c>
      <c r="BN441" s="16"/>
    </row>
    <row r="442" spans="1:66">
      <c r="A442" s="319"/>
      <c r="B442" s="229"/>
      <c r="C442" s="8" t="s">
        <v>24</v>
      </c>
      <c r="D442">
        <f>+入力シート①!T$20</f>
        <v>0</v>
      </c>
      <c r="E442">
        <f>+COUNT($M442:$BN442)</f>
        <v>14</v>
      </c>
      <c r="F442" s="5">
        <f>+AVERAGE($M442:$BN442)</f>
        <v>0.34071428571428569</v>
      </c>
      <c r="G442" s="5">
        <f>+STDEV($M442:$BN442)</f>
        <v>0.52650464656747598</v>
      </c>
      <c r="H442" s="5">
        <f>+MAX($M442:$BN442)</f>
        <v>1.3</v>
      </c>
      <c r="I442" s="5">
        <f>+MIN($M442:$BN442)</f>
        <v>0</v>
      </c>
      <c r="J442" s="5">
        <f>+D442-F442</f>
        <v>-0.34071428571428569</v>
      </c>
      <c r="K442" s="5">
        <f>+J442/G442</f>
        <v>-0.6471249360011494</v>
      </c>
      <c r="M442" s="16"/>
      <c r="N442" s="177">
        <v>0</v>
      </c>
      <c r="O442">
        <v>0</v>
      </c>
      <c r="P442">
        <v>0</v>
      </c>
      <c r="Q442">
        <v>0</v>
      </c>
      <c r="R442">
        <v>0</v>
      </c>
      <c r="S442" s="17">
        <v>0</v>
      </c>
      <c r="T442" s="17">
        <v>0</v>
      </c>
      <c r="U442" s="17">
        <v>0</v>
      </c>
      <c r="V442" s="17">
        <v>0</v>
      </c>
      <c r="AA442" s="17">
        <v>0.8</v>
      </c>
      <c r="AS442">
        <v>1.17</v>
      </c>
      <c r="AX442">
        <v>1.3</v>
      </c>
      <c r="BA442">
        <v>0.3</v>
      </c>
      <c r="BF442">
        <v>1.2</v>
      </c>
      <c r="BN442" s="16"/>
    </row>
    <row r="443" spans="1:66" ht="0.95" customHeight="1">
      <c r="M443" s="16"/>
      <c r="BN443" s="16"/>
    </row>
    <row r="444" spans="1:66" ht="0.95" customHeight="1">
      <c r="A444" s="16"/>
      <c r="B444" s="16"/>
      <c r="C444" s="16"/>
      <c r="D444" s="16"/>
      <c r="E444" s="16"/>
      <c r="F444" s="39"/>
      <c r="G444" s="39"/>
      <c r="H444" s="39"/>
      <c r="I444" s="39"/>
      <c r="J444" s="39"/>
      <c r="K444" s="39"/>
      <c r="L444" s="16"/>
      <c r="M444" s="16"/>
      <c r="N444" s="180"/>
      <c r="O444" s="16"/>
      <c r="P444" s="176"/>
      <c r="Q444" s="176"/>
      <c r="R444" s="17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row>
    <row r="445" spans="1:66" ht="0.95" customHeight="1">
      <c r="A445" s="16"/>
      <c r="B445" s="16"/>
      <c r="C445" s="16"/>
      <c r="D445" s="16"/>
      <c r="E445" s="16"/>
      <c r="F445" s="39"/>
      <c r="G445" s="39"/>
      <c r="H445" s="39"/>
      <c r="I445" s="39"/>
      <c r="J445" s="39"/>
      <c r="K445" s="39"/>
      <c r="L445" s="16"/>
      <c r="M445" s="16"/>
      <c r="N445" s="180"/>
      <c r="O445" s="16"/>
      <c r="P445" s="176"/>
      <c r="Q445" s="176"/>
      <c r="R445" s="17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row>
    <row r="446" spans="1:66" ht="0.95" customHeight="1">
      <c r="A446" s="16"/>
      <c r="B446" s="16"/>
      <c r="C446" s="16"/>
      <c r="D446" s="16"/>
      <c r="E446" s="16"/>
      <c r="F446" s="39"/>
      <c r="G446" s="39"/>
      <c r="H446" s="39"/>
      <c r="I446" s="39"/>
      <c r="J446" s="39"/>
      <c r="K446" s="39"/>
      <c r="L446" s="16"/>
      <c r="M446" s="16"/>
      <c r="N446" s="180"/>
      <c r="O446" s="16"/>
      <c r="P446" s="176"/>
      <c r="Q446" s="176"/>
      <c r="R446" s="17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row>
    <row r="447" spans="1:66" ht="0.95" customHeight="1">
      <c r="A447" s="16"/>
      <c r="B447" s="16"/>
      <c r="C447" s="16"/>
      <c r="D447" s="16"/>
      <c r="E447" s="16"/>
      <c r="F447" s="39"/>
      <c r="G447" s="39"/>
      <c r="H447" s="39"/>
      <c r="I447" s="39"/>
      <c r="J447" s="39"/>
      <c r="K447" s="39"/>
      <c r="L447" s="16"/>
      <c r="M447" s="16"/>
      <c r="N447" s="180"/>
      <c r="O447" s="16"/>
      <c r="P447" s="176"/>
      <c r="Q447" s="176"/>
      <c r="R447" s="17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row>
    <row r="448" spans="1:66" ht="0.95" customHeight="1">
      <c r="A448" s="16"/>
      <c r="B448" s="16"/>
      <c r="C448" s="16"/>
      <c r="D448" s="16"/>
      <c r="E448" s="16"/>
      <c r="F448" s="39"/>
      <c r="G448" s="39"/>
      <c r="H448" s="39"/>
      <c r="I448" s="39"/>
      <c r="J448" s="39"/>
      <c r="K448" s="39"/>
      <c r="L448" s="16"/>
      <c r="M448" s="16"/>
      <c r="N448" s="180"/>
      <c r="O448" s="16"/>
      <c r="P448" s="176"/>
      <c r="Q448" s="176"/>
      <c r="R448" s="17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row>
    <row r="449" spans="1:66" ht="0.95" customHeight="1">
      <c r="A449" s="16"/>
      <c r="B449" s="16"/>
      <c r="C449" s="16"/>
      <c r="D449" s="16"/>
      <c r="E449" s="16"/>
      <c r="F449" s="39"/>
      <c r="G449" s="39"/>
      <c r="H449" s="39"/>
      <c r="I449" s="39"/>
      <c r="J449" s="39"/>
      <c r="K449" s="39"/>
      <c r="L449" s="16"/>
      <c r="M449" s="16"/>
      <c r="N449" s="180"/>
      <c r="O449" s="16"/>
      <c r="P449" s="176"/>
      <c r="Q449" s="176"/>
      <c r="R449" s="17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row>
    <row r="450" spans="1:66" ht="0.95" customHeight="1">
      <c r="A450" s="16"/>
      <c r="B450" s="16"/>
      <c r="C450" s="16"/>
      <c r="D450" s="16"/>
      <c r="E450" s="16"/>
      <c r="F450" s="39"/>
      <c r="G450" s="39"/>
      <c r="H450" s="39"/>
      <c r="I450" s="39"/>
      <c r="J450" s="39"/>
      <c r="K450" s="39"/>
      <c r="L450" s="16"/>
      <c r="M450" s="16"/>
      <c r="N450" s="180"/>
      <c r="O450" s="16"/>
      <c r="P450" s="176"/>
      <c r="Q450" s="176"/>
      <c r="R450" s="17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row>
    <row r="451" spans="1:66" ht="16.5" thickBot="1">
      <c r="D451" s="1" t="s">
        <v>26</v>
      </c>
      <c r="E451" s="1" t="s">
        <v>3</v>
      </c>
      <c r="F451" s="4" t="s">
        <v>4</v>
      </c>
      <c r="G451" s="4" t="s">
        <v>8</v>
      </c>
      <c r="H451" s="4" t="s">
        <v>5</v>
      </c>
      <c r="I451" s="4" t="s">
        <v>6</v>
      </c>
      <c r="J451" s="4" t="s">
        <v>7</v>
      </c>
      <c r="K451" s="5" t="s">
        <v>56</v>
      </c>
      <c r="M451" s="16"/>
      <c r="N451" s="178" t="s">
        <v>26</v>
      </c>
      <c r="O451" s="1" t="s">
        <v>26</v>
      </c>
      <c r="P451" s="1" t="s">
        <v>26</v>
      </c>
      <c r="Q451" s="1" t="s">
        <v>26</v>
      </c>
      <c r="R451" s="1" t="s">
        <v>26</v>
      </c>
      <c r="S451" s="17" t="s">
        <v>105</v>
      </c>
      <c r="T451" s="17" t="s">
        <v>105</v>
      </c>
      <c r="U451" s="17" t="s">
        <v>105</v>
      </c>
      <c r="X451" s="156"/>
      <c r="AA451" s="156"/>
      <c r="AB451" s="91"/>
      <c r="AC451" s="91"/>
      <c r="AD451" s="1"/>
      <c r="AE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6"/>
    </row>
    <row r="452" spans="1:66">
      <c r="A452" s="319">
        <v>42</v>
      </c>
      <c r="B452" s="230" t="s">
        <v>18</v>
      </c>
      <c r="C452" s="231"/>
      <c r="D452" s="92">
        <f>+入力シート①!V$2</f>
        <v>0</v>
      </c>
      <c r="E452" s="19"/>
      <c r="F452" s="32"/>
      <c r="G452" s="32"/>
      <c r="H452" s="32"/>
      <c r="I452" s="32"/>
      <c r="J452" s="32"/>
      <c r="K452" s="33"/>
      <c r="M452" s="16"/>
      <c r="N452" s="92">
        <v>0</v>
      </c>
      <c r="O452" s="92">
        <v>0</v>
      </c>
      <c r="P452" s="92">
        <v>0</v>
      </c>
      <c r="Q452" s="92">
        <v>0</v>
      </c>
      <c r="R452" s="92">
        <v>0</v>
      </c>
      <c r="S452" s="165">
        <v>0</v>
      </c>
      <c r="T452" s="165">
        <v>0</v>
      </c>
      <c r="U452" s="165">
        <v>0</v>
      </c>
      <c r="V452" s="17">
        <v>0</v>
      </c>
      <c r="X452" s="17">
        <f t="shared" ref="X452:BF452" si="164">+X$1</f>
        <v>2009</v>
      </c>
      <c r="Y452" s="17">
        <f t="shared" si="164"/>
        <v>2008</v>
      </c>
      <c r="Z452" s="17">
        <f t="shared" si="164"/>
        <v>2007</v>
      </c>
      <c r="AA452" s="17">
        <f t="shared" si="164"/>
        <v>2006</v>
      </c>
      <c r="AB452" s="90">
        <f t="shared" si="164"/>
        <v>2005</v>
      </c>
      <c r="AC452" s="90">
        <f t="shared" si="164"/>
        <v>2004</v>
      </c>
      <c r="AD452">
        <f t="shared" si="164"/>
        <v>2003</v>
      </c>
      <c r="AE452">
        <f t="shared" si="164"/>
        <v>2002</v>
      </c>
      <c r="AF452">
        <f t="shared" si="164"/>
        <v>2001</v>
      </c>
      <c r="AG452">
        <f t="shared" si="164"/>
        <v>2000</v>
      </c>
      <c r="AH452">
        <f t="shared" si="164"/>
        <v>1999</v>
      </c>
      <c r="AI452">
        <f t="shared" si="164"/>
        <v>1998</v>
      </c>
      <c r="AJ452">
        <f t="shared" si="164"/>
        <v>1997</v>
      </c>
      <c r="AK452">
        <f t="shared" si="164"/>
        <v>1996</v>
      </c>
      <c r="AL452">
        <f t="shared" si="164"/>
        <v>1995</v>
      </c>
      <c r="AM452">
        <f t="shared" si="164"/>
        <v>1994</v>
      </c>
      <c r="AN452">
        <f t="shared" si="164"/>
        <v>0</v>
      </c>
      <c r="AO452">
        <f t="shared" si="164"/>
        <v>1992</v>
      </c>
      <c r="AP452">
        <f t="shared" si="164"/>
        <v>1991</v>
      </c>
      <c r="AQ452">
        <f t="shared" si="164"/>
        <v>1990</v>
      </c>
      <c r="AR452">
        <f t="shared" si="164"/>
        <v>1990</v>
      </c>
      <c r="AS452">
        <f t="shared" si="164"/>
        <v>1990</v>
      </c>
      <c r="AT452">
        <f t="shared" si="164"/>
        <v>1989</v>
      </c>
      <c r="AU452">
        <f t="shared" si="164"/>
        <v>1989</v>
      </c>
      <c r="AV452">
        <f t="shared" si="164"/>
        <v>1988</v>
      </c>
      <c r="AW452">
        <f t="shared" si="164"/>
        <v>1987</v>
      </c>
      <c r="AX452">
        <f t="shared" si="164"/>
        <v>1987</v>
      </c>
      <c r="AY452">
        <f t="shared" si="164"/>
        <v>1986</v>
      </c>
      <c r="AZ452">
        <f t="shared" si="164"/>
        <v>1986</v>
      </c>
      <c r="BA452">
        <f t="shared" si="164"/>
        <v>1986</v>
      </c>
      <c r="BB452">
        <f t="shared" si="164"/>
        <v>1985</v>
      </c>
      <c r="BC452">
        <f t="shared" si="164"/>
        <v>1985</v>
      </c>
      <c r="BD452">
        <f t="shared" si="164"/>
        <v>1985</v>
      </c>
      <c r="BE452">
        <f t="shared" si="164"/>
        <v>1984</v>
      </c>
      <c r="BF452">
        <f t="shared" si="164"/>
        <v>1984</v>
      </c>
      <c r="BG452">
        <f t="shared" ref="BG452:BM452" si="165">+BG$1</f>
        <v>1984</v>
      </c>
      <c r="BH452">
        <f t="shared" si="165"/>
        <v>1983</v>
      </c>
      <c r="BI452">
        <f t="shared" si="165"/>
        <v>1983</v>
      </c>
      <c r="BJ452">
        <f t="shared" si="165"/>
        <v>1983</v>
      </c>
      <c r="BK452">
        <f t="shared" si="165"/>
        <v>1982</v>
      </c>
      <c r="BL452">
        <f t="shared" si="165"/>
        <v>1981</v>
      </c>
      <c r="BM452">
        <f t="shared" si="165"/>
        <v>1980</v>
      </c>
      <c r="BN452" s="16"/>
    </row>
    <row r="453" spans="1:66">
      <c r="A453" s="319"/>
      <c r="B453" s="230" t="s">
        <v>19</v>
      </c>
      <c r="C453" s="231"/>
      <c r="D453" s="93">
        <f>+入力シート①!V$2</f>
        <v>0</v>
      </c>
      <c r="E453" s="20"/>
      <c r="F453" s="34"/>
      <c r="G453" s="34"/>
      <c r="H453" s="34"/>
      <c r="I453" s="34"/>
      <c r="J453" s="34"/>
      <c r="K453" s="35"/>
      <c r="M453" s="16"/>
      <c r="N453" s="93">
        <v>0</v>
      </c>
      <c r="O453" s="93">
        <v>0</v>
      </c>
      <c r="P453" s="93">
        <v>0</v>
      </c>
      <c r="Q453" s="93">
        <v>0</v>
      </c>
      <c r="R453" s="93">
        <v>0</v>
      </c>
      <c r="S453" s="166">
        <v>0</v>
      </c>
      <c r="T453" s="166">
        <v>0</v>
      </c>
      <c r="U453" s="166">
        <v>0</v>
      </c>
      <c r="V453" s="17">
        <v>0</v>
      </c>
      <c r="X453" s="17">
        <f>+X$3</f>
        <v>11</v>
      </c>
      <c r="Y453" s="17">
        <f>+Y$3</f>
        <v>11</v>
      </c>
      <c r="Z453" s="17">
        <f>+Z$3</f>
        <v>11</v>
      </c>
      <c r="AA453" s="17">
        <f t="shared" ref="AA453:BM453" si="166">+AA$3</f>
        <v>11</v>
      </c>
      <c r="AB453" s="90">
        <f t="shared" si="166"/>
        <v>11</v>
      </c>
      <c r="AC453" s="90">
        <f t="shared" si="166"/>
        <v>11</v>
      </c>
      <c r="AD453">
        <f t="shared" si="166"/>
        <v>11</v>
      </c>
      <c r="AE453">
        <f t="shared" si="166"/>
        <v>11</v>
      </c>
      <c r="AF453">
        <f t="shared" si="166"/>
        <v>11</v>
      </c>
      <c r="AG453">
        <f t="shared" si="166"/>
        <v>11</v>
      </c>
      <c r="AH453">
        <f t="shared" si="166"/>
        <v>11</v>
      </c>
      <c r="AI453">
        <f t="shared" si="166"/>
        <v>11</v>
      </c>
      <c r="AJ453">
        <f t="shared" si="166"/>
        <v>11</v>
      </c>
      <c r="AK453">
        <f t="shared" si="166"/>
        <v>11</v>
      </c>
      <c r="AL453">
        <f t="shared" si="166"/>
        <v>11</v>
      </c>
      <c r="AM453">
        <f t="shared" si="166"/>
        <v>11</v>
      </c>
      <c r="AN453">
        <f t="shared" si="166"/>
        <v>11</v>
      </c>
      <c r="AO453">
        <f t="shared" si="166"/>
        <v>11</v>
      </c>
      <c r="AP453">
        <f t="shared" si="166"/>
        <v>11</v>
      </c>
      <c r="AQ453">
        <f t="shared" si="166"/>
        <v>11</v>
      </c>
      <c r="AR453">
        <f t="shared" si="166"/>
        <v>11</v>
      </c>
      <c r="AS453">
        <f t="shared" si="166"/>
        <v>11</v>
      </c>
      <c r="AT453">
        <f t="shared" si="166"/>
        <v>11</v>
      </c>
      <c r="AU453">
        <f t="shared" si="166"/>
        <v>11</v>
      </c>
      <c r="AV453">
        <f t="shared" si="166"/>
        <v>11</v>
      </c>
      <c r="AW453">
        <f t="shared" si="166"/>
        <v>11</v>
      </c>
      <c r="AX453">
        <f t="shared" si="166"/>
        <v>11</v>
      </c>
      <c r="AY453">
        <f t="shared" si="166"/>
        <v>11</v>
      </c>
      <c r="AZ453">
        <f t="shared" si="166"/>
        <v>11</v>
      </c>
      <c r="BA453">
        <f t="shared" si="166"/>
        <v>11</v>
      </c>
      <c r="BB453">
        <f t="shared" si="166"/>
        <v>11</v>
      </c>
      <c r="BC453">
        <f t="shared" si="166"/>
        <v>11</v>
      </c>
      <c r="BD453">
        <f t="shared" si="166"/>
        <v>11</v>
      </c>
      <c r="BE453">
        <f t="shared" si="166"/>
        <v>11</v>
      </c>
      <c r="BF453">
        <f t="shared" si="166"/>
        <v>11</v>
      </c>
      <c r="BG453">
        <f t="shared" si="166"/>
        <v>11</v>
      </c>
      <c r="BH453">
        <f t="shared" si="166"/>
        <v>11</v>
      </c>
      <c r="BI453">
        <f t="shared" si="166"/>
        <v>11</v>
      </c>
      <c r="BJ453">
        <f t="shared" si="166"/>
        <v>11</v>
      </c>
      <c r="BK453">
        <f t="shared" si="166"/>
        <v>11</v>
      </c>
      <c r="BL453">
        <f t="shared" si="166"/>
        <v>11</v>
      </c>
      <c r="BM453">
        <f t="shared" si="166"/>
        <v>11</v>
      </c>
      <c r="BN453" s="16"/>
    </row>
    <row r="454" spans="1:66">
      <c r="A454" s="319"/>
      <c r="B454" s="230" t="s">
        <v>20</v>
      </c>
      <c r="C454" s="231"/>
      <c r="D454" s="94">
        <f>+入力シート①!V$2</f>
        <v>0</v>
      </c>
      <c r="E454" s="20"/>
      <c r="F454" s="34"/>
      <c r="G454" s="34"/>
      <c r="H454" s="34"/>
      <c r="I454" s="34"/>
      <c r="J454" s="34"/>
      <c r="K454" s="35"/>
      <c r="M454" s="16"/>
      <c r="N454" s="201">
        <v>0</v>
      </c>
      <c r="O454" s="94">
        <v>0</v>
      </c>
      <c r="P454" s="94">
        <v>0</v>
      </c>
      <c r="Q454" s="94">
        <v>0</v>
      </c>
      <c r="R454" s="94">
        <v>0</v>
      </c>
      <c r="S454" s="163">
        <v>0</v>
      </c>
      <c r="T454" s="163">
        <v>0</v>
      </c>
      <c r="U454" s="163">
        <v>0</v>
      </c>
      <c r="V454" s="17">
        <v>0</v>
      </c>
      <c r="Y454" s="17">
        <v>7</v>
      </c>
      <c r="Z454" s="17">
        <v>8</v>
      </c>
      <c r="AC454" s="90">
        <v>2</v>
      </c>
      <c r="AD454">
        <v>19</v>
      </c>
      <c r="AF454">
        <v>11</v>
      </c>
      <c r="AP454">
        <v>22</v>
      </c>
      <c r="AQ454">
        <v>7</v>
      </c>
      <c r="AY454">
        <v>17</v>
      </c>
      <c r="BB454">
        <v>5</v>
      </c>
      <c r="BD454">
        <v>22</v>
      </c>
      <c r="BN454" s="16"/>
    </row>
    <row r="455" spans="1:66">
      <c r="A455" s="319"/>
      <c r="B455" s="230" t="s">
        <v>57</v>
      </c>
      <c r="C455" s="231"/>
      <c r="D455">
        <f>+入力シート①!V$3</f>
        <v>42</v>
      </c>
      <c r="E455" s="20"/>
      <c r="F455" s="34"/>
      <c r="G455" s="34"/>
      <c r="H455" s="34"/>
      <c r="I455" s="34"/>
      <c r="J455" s="34"/>
      <c r="K455" s="35"/>
      <c r="M455" s="16"/>
      <c r="N455" s="177">
        <v>42</v>
      </c>
      <c r="O455">
        <v>42</v>
      </c>
      <c r="P455">
        <v>42</v>
      </c>
      <c r="Q455">
        <v>42</v>
      </c>
      <c r="R455">
        <v>42</v>
      </c>
      <c r="S455" s="17">
        <v>42</v>
      </c>
      <c r="T455" s="17">
        <v>42</v>
      </c>
      <c r="U455" s="17">
        <v>42</v>
      </c>
      <c r="V455" s="17">
        <v>42</v>
      </c>
      <c r="X455" s="17">
        <f>+$A$452</f>
        <v>42</v>
      </c>
      <c r="Y455" s="17">
        <f>+$A$452</f>
        <v>42</v>
      </c>
      <c r="Z455" s="17">
        <f>+$A$452</f>
        <v>42</v>
      </c>
      <c r="AA455" s="17">
        <f t="shared" ref="AA455:BM455" si="167">+$A$452</f>
        <v>42</v>
      </c>
      <c r="AB455" s="90">
        <f t="shared" si="167"/>
        <v>42</v>
      </c>
      <c r="AC455" s="90">
        <f t="shared" si="167"/>
        <v>42</v>
      </c>
      <c r="AD455">
        <f t="shared" si="167"/>
        <v>42</v>
      </c>
      <c r="AE455">
        <f t="shared" si="167"/>
        <v>42</v>
      </c>
      <c r="AF455">
        <f t="shared" si="167"/>
        <v>42</v>
      </c>
      <c r="AG455">
        <f t="shared" si="167"/>
        <v>42</v>
      </c>
      <c r="AH455">
        <f t="shared" si="167"/>
        <v>42</v>
      </c>
      <c r="AI455">
        <f t="shared" si="167"/>
        <v>42</v>
      </c>
      <c r="AJ455">
        <f t="shared" si="167"/>
        <v>42</v>
      </c>
      <c r="AK455">
        <f t="shared" si="167"/>
        <v>42</v>
      </c>
      <c r="AL455">
        <f t="shared" si="167"/>
        <v>42</v>
      </c>
      <c r="AM455">
        <f t="shared" si="167"/>
        <v>42</v>
      </c>
      <c r="AN455">
        <f t="shared" si="167"/>
        <v>42</v>
      </c>
      <c r="AO455">
        <f t="shared" si="167"/>
        <v>42</v>
      </c>
      <c r="AP455">
        <f t="shared" si="167"/>
        <v>42</v>
      </c>
      <c r="AQ455">
        <f t="shared" si="167"/>
        <v>42</v>
      </c>
      <c r="AR455">
        <f t="shared" si="167"/>
        <v>42</v>
      </c>
      <c r="AS455">
        <f t="shared" si="167"/>
        <v>42</v>
      </c>
      <c r="AT455">
        <f t="shared" si="167"/>
        <v>42</v>
      </c>
      <c r="AU455">
        <f t="shared" si="167"/>
        <v>42</v>
      </c>
      <c r="AV455">
        <f t="shared" si="167"/>
        <v>42</v>
      </c>
      <c r="AW455">
        <f t="shared" si="167"/>
        <v>42</v>
      </c>
      <c r="AX455">
        <f t="shared" si="167"/>
        <v>42</v>
      </c>
      <c r="AY455">
        <f t="shared" si="167"/>
        <v>42</v>
      </c>
      <c r="AZ455">
        <f t="shared" si="167"/>
        <v>42</v>
      </c>
      <c r="BA455">
        <f t="shared" si="167"/>
        <v>42</v>
      </c>
      <c r="BB455">
        <f t="shared" si="167"/>
        <v>42</v>
      </c>
      <c r="BC455">
        <f t="shared" si="167"/>
        <v>42</v>
      </c>
      <c r="BD455">
        <f t="shared" si="167"/>
        <v>42</v>
      </c>
      <c r="BE455">
        <f t="shared" si="167"/>
        <v>42</v>
      </c>
      <c r="BF455">
        <f t="shared" si="167"/>
        <v>42</v>
      </c>
      <c r="BG455">
        <f t="shared" si="167"/>
        <v>42</v>
      </c>
      <c r="BH455">
        <f t="shared" si="167"/>
        <v>42</v>
      </c>
      <c r="BI455">
        <f t="shared" si="167"/>
        <v>42</v>
      </c>
      <c r="BJ455">
        <f t="shared" si="167"/>
        <v>42</v>
      </c>
      <c r="BK455">
        <f t="shared" si="167"/>
        <v>42</v>
      </c>
      <c r="BL455">
        <f t="shared" si="167"/>
        <v>42</v>
      </c>
      <c r="BM455">
        <f t="shared" si="167"/>
        <v>42</v>
      </c>
      <c r="BN455" s="16"/>
    </row>
    <row r="456" spans="1:66" ht="16.5" thickBot="1">
      <c r="A456" s="319"/>
      <c r="B456" s="230" t="s">
        <v>21</v>
      </c>
      <c r="C456" s="231"/>
      <c r="D456" s="99">
        <f>+入力シート①!V$4</f>
        <v>0</v>
      </c>
      <c r="E456" s="21"/>
      <c r="F456" s="36"/>
      <c r="G456" s="36"/>
      <c r="H456" s="36"/>
      <c r="I456" s="36"/>
      <c r="J456" s="36"/>
      <c r="K456" s="37"/>
      <c r="M456" s="16"/>
      <c r="N456" s="202">
        <v>0</v>
      </c>
      <c r="O456" s="99">
        <v>0</v>
      </c>
      <c r="P456" s="99">
        <v>0</v>
      </c>
      <c r="Q456" s="99">
        <v>0</v>
      </c>
      <c r="R456" s="99">
        <v>0</v>
      </c>
      <c r="S456" s="164">
        <v>0</v>
      </c>
      <c r="T456" s="164">
        <v>0</v>
      </c>
      <c r="U456" s="164">
        <v>0</v>
      </c>
      <c r="V456" s="17">
        <v>0</v>
      </c>
      <c r="X456" s="164"/>
      <c r="Y456" s="157">
        <v>0.44791666666666702</v>
      </c>
      <c r="Z456" s="157">
        <v>0.48958333333333331</v>
      </c>
      <c r="BN456" s="16"/>
    </row>
    <row r="457" spans="1:66">
      <c r="A457" s="319"/>
      <c r="B457" s="227" t="s">
        <v>22</v>
      </c>
      <c r="C457" s="7">
        <v>0</v>
      </c>
      <c r="D457">
        <f>+入力シート①!V$5</f>
        <v>0</v>
      </c>
      <c r="E457">
        <f t="shared" ref="E457:E469" si="168">+COUNT($M457:$BN457)</f>
        <v>19</v>
      </c>
      <c r="F457" s="5">
        <f t="shared" ref="F457:F469" si="169">+AVERAGE($M457:$BN457)</f>
        <v>12.142105263157895</v>
      </c>
      <c r="G457" s="5">
        <f t="shared" ref="G457:G469" si="170">+STDEV($M457:$BN457)</f>
        <v>11.872859610120784</v>
      </c>
      <c r="H457" s="5">
        <f t="shared" ref="H457:H469" si="171">+MAX($M457:$BN457)</f>
        <v>24.8</v>
      </c>
      <c r="I457" s="5">
        <f t="shared" ref="I457:I469" si="172">+MIN($M457:$BN457)</f>
        <v>0</v>
      </c>
      <c r="J457" s="5">
        <f>+D457-F457</f>
        <v>-12.142105263157895</v>
      </c>
      <c r="K457" s="5">
        <f>+J457/G457</f>
        <v>-1.0226774056022356</v>
      </c>
      <c r="M457" s="16"/>
      <c r="N457" s="177">
        <v>0</v>
      </c>
      <c r="O457">
        <v>0</v>
      </c>
      <c r="P457">
        <v>0</v>
      </c>
      <c r="Q457">
        <v>0</v>
      </c>
      <c r="R457">
        <v>0</v>
      </c>
      <c r="S457" s="17">
        <v>0</v>
      </c>
      <c r="T457" s="17">
        <v>0</v>
      </c>
      <c r="U457" s="17">
        <v>0</v>
      </c>
      <c r="V457" s="17">
        <v>0</v>
      </c>
      <c r="Y457" s="17">
        <v>20.7</v>
      </c>
      <c r="Z457" s="17">
        <v>21.7</v>
      </c>
      <c r="AC457" s="90">
        <v>24.8</v>
      </c>
      <c r="AD457">
        <v>24.5</v>
      </c>
      <c r="AF457">
        <v>24.2</v>
      </c>
      <c r="AP457">
        <v>23.5</v>
      </c>
      <c r="AQ457">
        <v>22.9</v>
      </c>
      <c r="AY457">
        <v>23.7</v>
      </c>
      <c r="BB457">
        <v>21.7</v>
      </c>
      <c r="BD457">
        <v>23</v>
      </c>
      <c r="BN457" s="16"/>
    </row>
    <row r="458" spans="1:66">
      <c r="A458" s="319"/>
      <c r="B458" s="227"/>
      <c r="C458" s="7">
        <v>10</v>
      </c>
      <c r="D458">
        <f>+入力シート①!V$6</f>
        <v>0</v>
      </c>
      <c r="E458">
        <f t="shared" si="168"/>
        <v>17</v>
      </c>
      <c r="F458" s="5">
        <f t="shared" si="169"/>
        <v>10.769411764705881</v>
      </c>
      <c r="G458" s="5">
        <f t="shared" si="170"/>
        <v>11.821756674976562</v>
      </c>
      <c r="H458" s="5">
        <f t="shared" si="171"/>
        <v>24.8</v>
      </c>
      <c r="I458" s="5">
        <f t="shared" si="172"/>
        <v>0</v>
      </c>
      <c r="J458" s="5">
        <f t="shared" ref="J458:J469" si="173">+D458-F458</f>
        <v>-10.769411764705881</v>
      </c>
      <c r="K458" s="5">
        <f t="shared" ref="K458:K469" si="174">+J458/G458</f>
        <v>-0.91098235742762246</v>
      </c>
      <c r="M458" s="16"/>
      <c r="N458" s="177">
        <v>0</v>
      </c>
      <c r="O458">
        <v>0</v>
      </c>
      <c r="P458">
        <v>0</v>
      </c>
      <c r="Q458">
        <v>0</v>
      </c>
      <c r="R458">
        <v>0</v>
      </c>
      <c r="S458" s="17">
        <v>0</v>
      </c>
      <c r="T458" s="17">
        <v>0</v>
      </c>
      <c r="U458" s="17">
        <v>0</v>
      </c>
      <c r="V458" s="17">
        <v>0</v>
      </c>
      <c r="Y458" s="17">
        <v>20.6</v>
      </c>
      <c r="Z458" s="17">
        <v>21.6</v>
      </c>
      <c r="AC458" s="90">
        <v>24.8</v>
      </c>
      <c r="AD458">
        <v>24.44</v>
      </c>
      <c r="AF458">
        <v>24.33</v>
      </c>
      <c r="AY458">
        <v>23.41</v>
      </c>
      <c r="BB458">
        <v>21.29</v>
      </c>
      <c r="BD458">
        <v>22.61</v>
      </c>
      <c r="BN458" s="16"/>
    </row>
    <row r="459" spans="1:66">
      <c r="A459" s="319"/>
      <c r="B459" s="227"/>
      <c r="C459" s="7">
        <v>20</v>
      </c>
      <c r="D459">
        <f>+入力シート①!V$7</f>
        <v>0</v>
      </c>
      <c r="E459">
        <f t="shared" si="168"/>
        <v>17</v>
      </c>
      <c r="F459" s="5">
        <f t="shared" si="169"/>
        <v>10.736470588235292</v>
      </c>
      <c r="G459" s="5">
        <f t="shared" si="170"/>
        <v>11.791153962386629</v>
      </c>
      <c r="H459" s="5">
        <f t="shared" si="171"/>
        <v>24.8</v>
      </c>
      <c r="I459" s="5">
        <f t="shared" si="172"/>
        <v>0</v>
      </c>
      <c r="J459" s="5">
        <f t="shared" si="173"/>
        <v>-10.736470588235292</v>
      </c>
      <c r="K459" s="5">
        <f t="shared" si="174"/>
        <v>-0.91055299782228782</v>
      </c>
      <c r="M459" s="16"/>
      <c r="N459" s="177">
        <v>0</v>
      </c>
      <c r="O459">
        <v>0</v>
      </c>
      <c r="P459">
        <v>0</v>
      </c>
      <c r="Q459">
        <v>0</v>
      </c>
      <c r="R459">
        <v>0</v>
      </c>
      <c r="S459" s="17">
        <v>0</v>
      </c>
      <c r="T459" s="17">
        <v>0</v>
      </c>
      <c r="U459" s="17">
        <v>0</v>
      </c>
      <c r="V459" s="17">
        <v>0</v>
      </c>
      <c r="Y459" s="17">
        <v>20.49</v>
      </c>
      <c r="Z459" s="17">
        <v>21.49</v>
      </c>
      <c r="AC459" s="90">
        <v>24.8</v>
      </c>
      <c r="AD459">
        <v>24.44</v>
      </c>
      <c r="AF459">
        <v>24.33</v>
      </c>
      <c r="AY459">
        <v>23.42</v>
      </c>
      <c r="BB459">
        <v>20.95</v>
      </c>
      <c r="BD459">
        <v>22.6</v>
      </c>
      <c r="BN459" s="16"/>
    </row>
    <row r="460" spans="1:66">
      <c r="A460" s="319"/>
      <c r="B460" s="227"/>
      <c r="C460" s="7">
        <v>30</v>
      </c>
      <c r="D460">
        <f>+入力シート①!V$8</f>
        <v>0</v>
      </c>
      <c r="E460">
        <f t="shared" si="168"/>
        <v>17</v>
      </c>
      <c r="F460" s="5">
        <f t="shared" si="169"/>
        <v>10.696470588235295</v>
      </c>
      <c r="G460" s="5">
        <f t="shared" si="170"/>
        <v>11.753473923258001</v>
      </c>
      <c r="H460" s="5">
        <f t="shared" si="171"/>
        <v>24.81</v>
      </c>
      <c r="I460" s="5">
        <f t="shared" si="172"/>
        <v>0</v>
      </c>
      <c r="J460" s="5">
        <f t="shared" si="173"/>
        <v>-10.696470588235295</v>
      </c>
      <c r="K460" s="5">
        <f t="shared" si="174"/>
        <v>-0.91006885777564983</v>
      </c>
      <c r="M460" s="16"/>
      <c r="N460" s="177">
        <v>0</v>
      </c>
      <c r="O460">
        <v>0</v>
      </c>
      <c r="P460">
        <v>0</v>
      </c>
      <c r="Q460">
        <v>0</v>
      </c>
      <c r="R460">
        <v>0</v>
      </c>
      <c r="S460" s="17">
        <v>0</v>
      </c>
      <c r="T460" s="17">
        <v>0</v>
      </c>
      <c r="U460" s="17">
        <v>0</v>
      </c>
      <c r="V460" s="17">
        <v>0</v>
      </c>
      <c r="Y460" s="17">
        <v>20.27</v>
      </c>
      <c r="Z460" s="17">
        <v>21.27</v>
      </c>
      <c r="AC460" s="90">
        <v>24.81</v>
      </c>
      <c r="AD460">
        <v>24.44</v>
      </c>
      <c r="AF460">
        <v>24.32</v>
      </c>
      <c r="AY460">
        <v>23.43</v>
      </c>
      <c r="BB460">
        <v>20.83</v>
      </c>
      <c r="BD460">
        <v>22.47</v>
      </c>
      <c r="BN460" s="16"/>
    </row>
    <row r="461" spans="1:66">
      <c r="A461" s="319"/>
      <c r="B461" s="227"/>
      <c r="C461" s="7">
        <v>50</v>
      </c>
      <c r="D461">
        <f>+入力シート①!V$9</f>
        <v>0</v>
      </c>
      <c r="E461">
        <f t="shared" si="168"/>
        <v>17</v>
      </c>
      <c r="F461" s="5">
        <f t="shared" si="169"/>
        <v>10.595882352941176</v>
      </c>
      <c r="G461" s="5">
        <f t="shared" si="170"/>
        <v>11.657264933735275</v>
      </c>
      <c r="H461" s="5">
        <f t="shared" si="171"/>
        <v>24.8</v>
      </c>
      <c r="I461" s="5">
        <f t="shared" si="172"/>
        <v>0</v>
      </c>
      <c r="J461" s="5">
        <f t="shared" si="173"/>
        <v>-10.595882352941176</v>
      </c>
      <c r="K461" s="5">
        <f t="shared" si="174"/>
        <v>-0.90895097719512785</v>
      </c>
      <c r="M461" s="16"/>
      <c r="N461" s="177">
        <v>0</v>
      </c>
      <c r="O461">
        <v>0</v>
      </c>
      <c r="P461">
        <v>0</v>
      </c>
      <c r="Q461">
        <v>0</v>
      </c>
      <c r="R461">
        <v>0</v>
      </c>
      <c r="S461" s="17">
        <v>0</v>
      </c>
      <c r="T461" s="17">
        <v>0</v>
      </c>
      <c r="U461" s="17">
        <v>0</v>
      </c>
      <c r="V461" s="17">
        <v>0</v>
      </c>
      <c r="Y461" s="17">
        <v>20.14</v>
      </c>
      <c r="Z461" s="17">
        <v>21.14</v>
      </c>
      <c r="AC461" s="90">
        <v>24.8</v>
      </c>
      <c r="AD461">
        <v>24.45</v>
      </c>
      <c r="AF461">
        <v>24.28</v>
      </c>
      <c r="AY461">
        <v>23.43</v>
      </c>
      <c r="BB461">
        <v>20.03</v>
      </c>
      <c r="BD461">
        <v>21.86</v>
      </c>
      <c r="BN461" s="16"/>
    </row>
    <row r="462" spans="1:66">
      <c r="A462" s="319"/>
      <c r="B462" s="227"/>
      <c r="C462" s="7">
        <v>75</v>
      </c>
      <c r="D462">
        <f>+入力シート①!V$10</f>
        <v>0</v>
      </c>
      <c r="E462">
        <f t="shared" si="168"/>
        <v>17</v>
      </c>
      <c r="F462" s="5">
        <f t="shared" si="169"/>
        <v>10.152352941176469</v>
      </c>
      <c r="G462" s="5">
        <f t="shared" si="170"/>
        <v>11.275331219864322</v>
      </c>
      <c r="H462" s="5">
        <f t="shared" si="171"/>
        <v>24.78</v>
      </c>
      <c r="I462" s="5">
        <f t="shared" si="172"/>
        <v>0</v>
      </c>
      <c r="J462" s="5">
        <f t="shared" si="173"/>
        <v>-10.152352941176469</v>
      </c>
      <c r="K462" s="5">
        <f t="shared" si="174"/>
        <v>-0.90040396536560763</v>
      </c>
      <c r="M462" s="16"/>
      <c r="N462" s="177">
        <v>0</v>
      </c>
      <c r="O462">
        <v>0</v>
      </c>
      <c r="P462">
        <v>0</v>
      </c>
      <c r="Q462">
        <v>0</v>
      </c>
      <c r="R462">
        <v>0</v>
      </c>
      <c r="S462" s="17">
        <v>0</v>
      </c>
      <c r="T462" s="17">
        <v>0</v>
      </c>
      <c r="U462" s="17">
        <v>0</v>
      </c>
      <c r="V462" s="17">
        <v>0</v>
      </c>
      <c r="Y462" s="17">
        <v>18.52</v>
      </c>
      <c r="Z462" s="17">
        <v>19.52</v>
      </c>
      <c r="AC462" s="90">
        <v>24.78</v>
      </c>
      <c r="AD462">
        <v>24.45</v>
      </c>
      <c r="AF462">
        <v>23.55</v>
      </c>
      <c r="AY462">
        <v>23.43</v>
      </c>
      <c r="BB462">
        <v>16.73</v>
      </c>
      <c r="BD462">
        <v>21.61</v>
      </c>
      <c r="BN462" s="16"/>
    </row>
    <row r="463" spans="1:66">
      <c r="A463" s="319"/>
      <c r="B463" s="227"/>
      <c r="C463" s="7">
        <v>100</v>
      </c>
      <c r="D463">
        <f>+入力シート①!V$11</f>
        <v>0</v>
      </c>
      <c r="E463">
        <f t="shared" si="168"/>
        <v>17</v>
      </c>
      <c r="F463" s="5">
        <f t="shared" si="169"/>
        <v>9.1517647058823535</v>
      </c>
      <c r="G463" s="5">
        <f t="shared" si="170"/>
        <v>10.239293942512662</v>
      </c>
      <c r="H463" s="5">
        <f t="shared" si="171"/>
        <v>23.48</v>
      </c>
      <c r="I463" s="5">
        <f t="shared" si="172"/>
        <v>0</v>
      </c>
      <c r="J463" s="5">
        <f t="shared" si="173"/>
        <v>-9.1517647058823535</v>
      </c>
      <c r="K463" s="5">
        <f t="shared" si="174"/>
        <v>-0.89378864961430782</v>
      </c>
      <c r="M463" s="16"/>
      <c r="N463" s="177">
        <v>0</v>
      </c>
      <c r="O463">
        <v>0</v>
      </c>
      <c r="P463">
        <v>0</v>
      </c>
      <c r="Q463">
        <v>0</v>
      </c>
      <c r="R463">
        <v>0</v>
      </c>
      <c r="S463" s="17">
        <v>0</v>
      </c>
      <c r="T463" s="17">
        <v>0</v>
      </c>
      <c r="U463" s="17">
        <v>0</v>
      </c>
      <c r="V463" s="17">
        <v>0</v>
      </c>
      <c r="Y463" s="17">
        <v>16.39</v>
      </c>
      <c r="Z463" s="17">
        <v>17.39</v>
      </c>
      <c r="AC463" s="90">
        <v>21.59</v>
      </c>
      <c r="AD463">
        <v>23.48</v>
      </c>
      <c r="AF463">
        <v>20.93</v>
      </c>
      <c r="AY463">
        <v>22.9</v>
      </c>
      <c r="BB463">
        <v>14.31</v>
      </c>
      <c r="BD463">
        <v>18.59</v>
      </c>
      <c r="BN463" s="16"/>
    </row>
    <row r="464" spans="1:66">
      <c r="A464" s="319"/>
      <c r="B464" s="227"/>
      <c r="C464" s="7">
        <v>150</v>
      </c>
      <c r="D464">
        <f>+入力シート①!V$12</f>
        <v>0</v>
      </c>
      <c r="E464">
        <f t="shared" si="168"/>
        <v>17</v>
      </c>
      <c r="F464" s="5">
        <f t="shared" si="169"/>
        <v>7.8388235294117621</v>
      </c>
      <c r="G464" s="5">
        <f t="shared" si="170"/>
        <v>8.8579666701456841</v>
      </c>
      <c r="H464" s="5">
        <f t="shared" si="171"/>
        <v>20.21</v>
      </c>
      <c r="I464" s="5">
        <f t="shared" si="172"/>
        <v>0</v>
      </c>
      <c r="J464" s="5">
        <f t="shared" si="173"/>
        <v>-7.8388235294117621</v>
      </c>
      <c r="K464" s="5">
        <f t="shared" si="174"/>
        <v>-0.88494615314270986</v>
      </c>
      <c r="M464" s="16"/>
      <c r="N464" s="177">
        <v>0</v>
      </c>
      <c r="O464">
        <v>0</v>
      </c>
      <c r="P464">
        <v>0</v>
      </c>
      <c r="Q464">
        <v>0</v>
      </c>
      <c r="R464">
        <v>0</v>
      </c>
      <c r="S464" s="17">
        <v>0</v>
      </c>
      <c r="T464" s="17">
        <v>0</v>
      </c>
      <c r="U464" s="17">
        <v>0</v>
      </c>
      <c r="V464" s="17">
        <v>0</v>
      </c>
      <c r="Y464" s="17">
        <v>13.26</v>
      </c>
      <c r="Z464" s="17">
        <v>14.26</v>
      </c>
      <c r="AC464" s="90">
        <v>19.75</v>
      </c>
      <c r="AD464">
        <v>20.21</v>
      </c>
      <c r="AF464">
        <v>18.63</v>
      </c>
      <c r="AY464">
        <v>19.79</v>
      </c>
      <c r="BB464">
        <v>11.52</v>
      </c>
      <c r="BD464">
        <v>15.84</v>
      </c>
      <c r="BN464" s="16"/>
    </row>
    <row r="465" spans="1:66">
      <c r="A465" s="319"/>
      <c r="B465" s="227"/>
      <c r="C465" s="7">
        <v>200</v>
      </c>
      <c r="D465">
        <f>+入力シート①!V$13</f>
        <v>0</v>
      </c>
      <c r="E465">
        <f t="shared" si="168"/>
        <v>17</v>
      </c>
      <c r="F465" s="5">
        <f t="shared" si="169"/>
        <v>7.0994117647058825</v>
      </c>
      <c r="G465" s="5">
        <f t="shared" si="170"/>
        <v>8.1740668202769751</v>
      </c>
      <c r="H465" s="5">
        <f t="shared" si="171"/>
        <v>18.98</v>
      </c>
      <c r="I465" s="5">
        <f t="shared" si="172"/>
        <v>0</v>
      </c>
      <c r="J465" s="5">
        <f t="shared" si="173"/>
        <v>-7.0994117647058825</v>
      </c>
      <c r="K465" s="5">
        <f t="shared" si="174"/>
        <v>-0.8685287165863077</v>
      </c>
      <c r="M465" s="16"/>
      <c r="N465" s="177">
        <v>0</v>
      </c>
      <c r="O465">
        <v>0</v>
      </c>
      <c r="P465">
        <v>0</v>
      </c>
      <c r="Q465">
        <v>0</v>
      </c>
      <c r="R465">
        <v>0</v>
      </c>
      <c r="S465" s="17">
        <v>0</v>
      </c>
      <c r="T465" s="17">
        <v>0</v>
      </c>
      <c r="U465" s="17">
        <v>0</v>
      </c>
      <c r="V465" s="17">
        <v>0</v>
      </c>
      <c r="Y465" s="17">
        <v>11.19</v>
      </c>
      <c r="Z465" s="17">
        <v>12.19</v>
      </c>
      <c r="AC465" s="90">
        <v>18.54</v>
      </c>
      <c r="AD465">
        <v>18.98</v>
      </c>
      <c r="AF465">
        <v>17.63</v>
      </c>
      <c r="AY465">
        <v>18.5</v>
      </c>
      <c r="BB465">
        <v>9.08</v>
      </c>
      <c r="BD465">
        <v>14.58</v>
      </c>
      <c r="BN465" s="16"/>
    </row>
    <row r="466" spans="1:66">
      <c r="A466" s="319"/>
      <c r="B466" s="227"/>
      <c r="C466" s="7">
        <v>300</v>
      </c>
      <c r="D466">
        <f>+入力シート①!V$14</f>
        <v>0</v>
      </c>
      <c r="E466">
        <f t="shared" si="168"/>
        <v>14</v>
      </c>
      <c r="F466" s="5">
        <f t="shared" si="169"/>
        <v>4.4528571428571428</v>
      </c>
      <c r="G466" s="5">
        <f t="shared" si="170"/>
        <v>6.743738324802246</v>
      </c>
      <c r="H466" s="5">
        <f t="shared" si="171"/>
        <v>17.12</v>
      </c>
      <c r="I466" s="5">
        <f t="shared" si="172"/>
        <v>0</v>
      </c>
      <c r="J466" s="5">
        <f t="shared" si="173"/>
        <v>-4.4528571428571428</v>
      </c>
      <c r="K466" s="5">
        <f t="shared" si="174"/>
        <v>-0.66029506608824695</v>
      </c>
      <c r="M466" s="16"/>
      <c r="N466" s="177">
        <v>0</v>
      </c>
      <c r="O466">
        <v>0</v>
      </c>
      <c r="P466">
        <v>0</v>
      </c>
      <c r="Q466">
        <v>0</v>
      </c>
      <c r="R466">
        <v>0</v>
      </c>
      <c r="S466" s="17">
        <v>0</v>
      </c>
      <c r="T466" s="17">
        <v>0</v>
      </c>
      <c r="U466" s="17">
        <v>0</v>
      </c>
      <c r="V466" s="17">
        <v>0</v>
      </c>
      <c r="Y466" s="17">
        <v>6.88</v>
      </c>
      <c r="Z466" s="17">
        <v>7.88</v>
      </c>
      <c r="AC466" s="90">
        <v>16.32</v>
      </c>
      <c r="AD466">
        <v>17.12</v>
      </c>
      <c r="AF466">
        <v>14.14</v>
      </c>
      <c r="BN466" s="16"/>
    </row>
    <row r="467" spans="1:66">
      <c r="A467" s="319"/>
      <c r="B467" s="227"/>
      <c r="C467" s="7">
        <v>400</v>
      </c>
      <c r="D467">
        <f>+入力シート①!V$15</f>
        <v>0</v>
      </c>
      <c r="E467">
        <f t="shared" si="168"/>
        <v>14</v>
      </c>
      <c r="F467" s="5">
        <f t="shared" si="169"/>
        <v>3.6207142857142856</v>
      </c>
      <c r="G467" s="5">
        <f t="shared" si="170"/>
        <v>5.6176924694503061</v>
      </c>
      <c r="H467" s="5">
        <f t="shared" si="171"/>
        <v>15.11</v>
      </c>
      <c r="I467" s="5">
        <f t="shared" si="172"/>
        <v>0</v>
      </c>
      <c r="J467" s="5">
        <f t="shared" si="173"/>
        <v>-3.6207142857142856</v>
      </c>
      <c r="K467" s="5">
        <f t="shared" si="174"/>
        <v>-0.64451984607633284</v>
      </c>
      <c r="M467" s="16"/>
      <c r="N467" s="177">
        <v>0</v>
      </c>
      <c r="O467">
        <v>0</v>
      </c>
      <c r="P467">
        <v>0</v>
      </c>
      <c r="Q467">
        <v>0</v>
      </c>
      <c r="R467">
        <v>0</v>
      </c>
      <c r="S467" s="17">
        <v>0</v>
      </c>
      <c r="T467" s="17">
        <v>0</v>
      </c>
      <c r="U467" s="17">
        <v>0</v>
      </c>
      <c r="V467" s="17">
        <v>0</v>
      </c>
      <c r="Y467" s="17">
        <v>4.99</v>
      </c>
      <c r="Z467" s="17">
        <v>5.99</v>
      </c>
      <c r="AC467" s="90">
        <v>13.33</v>
      </c>
      <c r="AD467">
        <v>15.11</v>
      </c>
      <c r="AF467">
        <v>11.27</v>
      </c>
      <c r="BN467" s="16"/>
    </row>
    <row r="468" spans="1:66">
      <c r="A468" s="319"/>
      <c r="B468" s="227"/>
      <c r="C468" s="7">
        <v>500</v>
      </c>
      <c r="D468">
        <f>+入力シート①!V$16</f>
        <v>0</v>
      </c>
      <c r="E468">
        <f t="shared" si="168"/>
        <v>12</v>
      </c>
      <c r="F468" s="5">
        <f t="shared" si="169"/>
        <v>1.7750000000000001</v>
      </c>
      <c r="G468" s="5">
        <f t="shared" si="170"/>
        <v>3.6883613015686376</v>
      </c>
      <c r="H468" s="5">
        <f t="shared" si="171"/>
        <v>11.98</v>
      </c>
      <c r="I468" s="5">
        <f t="shared" si="172"/>
        <v>0</v>
      </c>
      <c r="J468" s="5">
        <f t="shared" si="173"/>
        <v>-1.7750000000000001</v>
      </c>
      <c r="K468" s="5">
        <f t="shared" si="174"/>
        <v>-0.48124352656153924</v>
      </c>
      <c r="M468" s="16"/>
      <c r="N468" s="177">
        <v>0</v>
      </c>
      <c r="O468">
        <v>0</v>
      </c>
      <c r="P468">
        <v>0</v>
      </c>
      <c r="Q468">
        <v>0</v>
      </c>
      <c r="R468">
        <v>0</v>
      </c>
      <c r="S468" s="17">
        <v>0</v>
      </c>
      <c r="T468" s="17">
        <v>0</v>
      </c>
      <c r="U468" s="17">
        <v>0</v>
      </c>
      <c r="V468" s="17">
        <v>0</v>
      </c>
      <c r="Y468" s="17">
        <v>4.16</v>
      </c>
      <c r="Z468" s="17">
        <v>5.16</v>
      </c>
      <c r="AD468">
        <v>11.98</v>
      </c>
      <c r="BN468" s="16"/>
    </row>
    <row r="469" spans="1:66">
      <c r="A469" s="319"/>
      <c r="B469" s="227"/>
      <c r="C469" s="7">
        <v>600</v>
      </c>
      <c r="D469">
        <f>+入力シート①!V$17</f>
        <v>0</v>
      </c>
      <c r="E469">
        <f t="shared" si="168"/>
        <v>11</v>
      </c>
      <c r="F469" s="5">
        <f t="shared" si="169"/>
        <v>0.71090909090909093</v>
      </c>
      <c r="G469" s="5">
        <f t="shared" si="170"/>
        <v>1.5974007295945156</v>
      </c>
      <c r="H469" s="5">
        <f t="shared" si="171"/>
        <v>4.41</v>
      </c>
      <c r="I469" s="5">
        <f t="shared" si="172"/>
        <v>0</v>
      </c>
      <c r="J469" s="5">
        <f t="shared" si="173"/>
        <v>-0.71090909090909093</v>
      </c>
      <c r="K469" s="5">
        <f t="shared" si="174"/>
        <v>-0.44504117078345656</v>
      </c>
      <c r="M469" s="16"/>
      <c r="N469" s="177">
        <v>0</v>
      </c>
      <c r="O469">
        <v>0</v>
      </c>
      <c r="P469">
        <v>0</v>
      </c>
      <c r="Q469">
        <v>0</v>
      </c>
      <c r="R469">
        <v>0</v>
      </c>
      <c r="S469" s="17">
        <v>0</v>
      </c>
      <c r="T469" s="17">
        <v>0</v>
      </c>
      <c r="U469" s="17">
        <v>0</v>
      </c>
      <c r="V469" s="17">
        <v>0</v>
      </c>
      <c r="Y469" s="17">
        <v>3.41</v>
      </c>
      <c r="Z469" s="17">
        <v>4.41</v>
      </c>
      <c r="BN469" s="16"/>
    </row>
    <row r="470" spans="1:66">
      <c r="A470" s="319"/>
      <c r="B470" s="13"/>
      <c r="C470" s="13"/>
      <c r="D470" s="18"/>
      <c r="E470" s="18"/>
      <c r="F470" s="38"/>
      <c r="G470" s="38"/>
      <c r="H470" s="38"/>
      <c r="I470" s="38"/>
      <c r="J470" s="38"/>
      <c r="K470" s="38"/>
      <c r="L470" s="18"/>
      <c r="M470" s="16"/>
      <c r="N470" s="181"/>
      <c r="O470" s="18"/>
      <c r="P470" s="175"/>
      <c r="Q470" s="175"/>
      <c r="R470" s="175"/>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6"/>
    </row>
    <row r="471" spans="1:66">
      <c r="A471" s="319"/>
      <c r="B471" s="228" t="s">
        <v>25</v>
      </c>
      <c r="C471" s="11" t="s">
        <v>23</v>
      </c>
      <c r="D471">
        <f>+入力シート①!V$19</f>
        <v>0</v>
      </c>
      <c r="E471">
        <f>+COUNT($M471:$BN471)</f>
        <v>16</v>
      </c>
      <c r="F471" s="5">
        <f>+AVERAGE($M471:$BN471)</f>
        <v>81.6875</v>
      </c>
      <c r="G471" s="5">
        <f>+STDEV($M471:$BN471)</f>
        <v>126.90296489838209</v>
      </c>
      <c r="H471" s="5">
        <f>+MAX($M471:$BN471)</f>
        <v>332</v>
      </c>
      <c r="I471" s="5">
        <f>+MIN($M471:$BN471)</f>
        <v>0</v>
      </c>
      <c r="J471" s="5">
        <f>+D471-F471</f>
        <v>-81.6875</v>
      </c>
      <c r="K471" s="5">
        <f>+J471/G471</f>
        <v>-0.64370048458214901</v>
      </c>
      <c r="M471" s="16"/>
      <c r="N471" s="177">
        <v>0</v>
      </c>
      <c r="O471">
        <v>0</v>
      </c>
      <c r="P471">
        <v>0</v>
      </c>
      <c r="Q471">
        <v>0</v>
      </c>
      <c r="R471">
        <v>0</v>
      </c>
      <c r="S471" s="17">
        <v>0</v>
      </c>
      <c r="T471" s="17">
        <v>0</v>
      </c>
      <c r="U471" s="17">
        <v>0</v>
      </c>
      <c r="V471" s="17">
        <v>0</v>
      </c>
      <c r="Y471" s="17">
        <v>23</v>
      </c>
      <c r="Z471" s="17">
        <v>24</v>
      </c>
      <c r="AC471" s="90">
        <v>329</v>
      </c>
      <c r="AD471">
        <v>194</v>
      </c>
      <c r="AF471">
        <v>332</v>
      </c>
      <c r="BB471">
        <v>270</v>
      </c>
      <c r="BD471">
        <v>135</v>
      </c>
      <c r="BN471" s="16"/>
    </row>
    <row r="472" spans="1:66">
      <c r="A472" s="319"/>
      <c r="B472" s="229"/>
      <c r="C472" s="8" t="s">
        <v>24</v>
      </c>
      <c r="D472">
        <f>+入力シート①!V$20</f>
        <v>0</v>
      </c>
      <c r="E472">
        <f>+COUNT($M472:$BN472)</f>
        <v>16</v>
      </c>
      <c r="F472" s="5">
        <f>+AVERAGE($M472:$BN472)</f>
        <v>0.63124999999999998</v>
      </c>
      <c r="G472" s="5">
        <f>+STDEV($M472:$BN472)</f>
        <v>0.93003136147838239</v>
      </c>
      <c r="H472" s="5">
        <f>+MAX($M472:$BN472)</f>
        <v>2.7</v>
      </c>
      <c r="I472" s="5">
        <f>+MIN($M472:$BN472)</f>
        <v>0</v>
      </c>
      <c r="J472" s="5">
        <f>+D472-F472</f>
        <v>-0.63124999999999998</v>
      </c>
      <c r="K472" s="5">
        <f>+J472/G472</f>
        <v>-0.67874055235789243</v>
      </c>
      <c r="M472" s="16"/>
      <c r="N472" s="177">
        <v>0</v>
      </c>
      <c r="O472">
        <v>0</v>
      </c>
      <c r="P472">
        <v>0</v>
      </c>
      <c r="Q472">
        <v>0</v>
      </c>
      <c r="R472">
        <v>0</v>
      </c>
      <c r="S472" s="17">
        <v>0</v>
      </c>
      <c r="T472" s="17">
        <v>0</v>
      </c>
      <c r="U472" s="17">
        <v>0</v>
      </c>
      <c r="V472" s="17">
        <v>0</v>
      </c>
      <c r="Y472" s="17">
        <v>0.7</v>
      </c>
      <c r="Z472" s="17">
        <v>1.7</v>
      </c>
      <c r="AC472" s="90">
        <v>1.7</v>
      </c>
      <c r="AD472">
        <v>0.5</v>
      </c>
      <c r="AF472">
        <v>2.7</v>
      </c>
      <c r="BB472">
        <v>0.5</v>
      </c>
      <c r="BD472">
        <v>2.2999999999999998</v>
      </c>
      <c r="BN472" s="16"/>
    </row>
    <row r="473" spans="1:66" ht="0.95" customHeight="1">
      <c r="M473" s="16"/>
      <c r="BN473" s="16"/>
    </row>
    <row r="474" spans="1:66" ht="0.95" customHeight="1">
      <c r="M474" s="16"/>
      <c r="BN474" s="16"/>
    </row>
    <row r="475" spans="1:66" ht="0.95" customHeight="1">
      <c r="M475" s="16"/>
      <c r="BN475" s="16"/>
    </row>
    <row r="476" spans="1:66" ht="0.95" customHeight="1">
      <c r="M476" s="16"/>
      <c r="BN476" s="16"/>
    </row>
    <row r="477" spans="1:66" ht="0.95" customHeight="1">
      <c r="M477" s="16"/>
      <c r="BN477" s="16"/>
    </row>
    <row r="478" spans="1:66" ht="0.95" customHeight="1">
      <c r="M478" s="16"/>
      <c r="BN478" s="16"/>
    </row>
    <row r="479" spans="1:66" ht="0.95" customHeight="1">
      <c r="M479" s="16"/>
      <c r="BN479" s="16"/>
    </row>
    <row r="480" spans="1:66" ht="0.95" customHeight="1">
      <c r="M480" s="16"/>
      <c r="BN480" s="16"/>
    </row>
    <row r="481" spans="1:66" ht="16.5" thickBot="1">
      <c r="D481" s="1" t="s">
        <v>26</v>
      </c>
      <c r="E481" s="1" t="s">
        <v>3</v>
      </c>
      <c r="F481" s="4" t="s">
        <v>4</v>
      </c>
      <c r="G481" s="4" t="s">
        <v>8</v>
      </c>
      <c r="H481" s="4" t="s">
        <v>5</v>
      </c>
      <c r="I481" s="4" t="s">
        <v>6</v>
      </c>
      <c r="J481" s="4" t="s">
        <v>7</v>
      </c>
      <c r="K481" s="5" t="s">
        <v>56</v>
      </c>
      <c r="M481" s="16"/>
      <c r="N481" s="178" t="s">
        <v>26</v>
      </c>
      <c r="O481" s="1" t="s">
        <v>26</v>
      </c>
      <c r="P481" s="1" t="s">
        <v>26</v>
      </c>
      <c r="Q481" s="1" t="s">
        <v>26</v>
      </c>
      <c r="R481" s="1" t="s">
        <v>26</v>
      </c>
      <c r="S481" s="17" t="s">
        <v>105</v>
      </c>
      <c r="T481" s="17" t="s">
        <v>105</v>
      </c>
      <c r="U481" s="17" t="s">
        <v>105</v>
      </c>
      <c r="X481" s="156"/>
      <c r="AA481" s="156"/>
      <c r="AB481" s="91"/>
      <c r="AC481" s="91"/>
      <c r="AD481" s="1"/>
      <c r="AE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6"/>
    </row>
    <row r="482" spans="1:66">
      <c r="A482" s="319">
        <v>44</v>
      </c>
      <c r="B482" s="230" t="s">
        <v>18</v>
      </c>
      <c r="C482" s="231"/>
      <c r="D482" s="92">
        <f>+入力シート①!W$2</f>
        <v>0</v>
      </c>
      <c r="E482" s="19"/>
      <c r="F482" s="32"/>
      <c r="G482" s="32"/>
      <c r="H482" s="32"/>
      <c r="I482" s="32"/>
      <c r="J482" s="32"/>
      <c r="K482" s="33"/>
      <c r="M482" s="16"/>
      <c r="N482" s="92">
        <v>0</v>
      </c>
      <c r="O482" s="92">
        <v>0</v>
      </c>
      <c r="P482" s="92">
        <v>0</v>
      </c>
      <c r="Q482" s="92">
        <v>0</v>
      </c>
      <c r="R482" s="92">
        <v>0</v>
      </c>
      <c r="S482" s="165">
        <v>0</v>
      </c>
      <c r="T482" s="165">
        <v>0</v>
      </c>
      <c r="U482" s="165">
        <v>0</v>
      </c>
      <c r="V482" s="17">
        <v>0</v>
      </c>
      <c r="X482" s="17">
        <f t="shared" ref="X482:BF482" si="175">+X$1</f>
        <v>2009</v>
      </c>
      <c r="Y482" s="17">
        <f t="shared" si="175"/>
        <v>2008</v>
      </c>
      <c r="Z482" s="17">
        <f t="shared" si="175"/>
        <v>2007</v>
      </c>
      <c r="AA482" s="17">
        <f t="shared" si="175"/>
        <v>2006</v>
      </c>
      <c r="AB482" s="90">
        <f t="shared" si="175"/>
        <v>2005</v>
      </c>
      <c r="AC482" s="90">
        <f t="shared" si="175"/>
        <v>2004</v>
      </c>
      <c r="AD482">
        <f t="shared" si="175"/>
        <v>2003</v>
      </c>
      <c r="AE482">
        <f t="shared" si="175"/>
        <v>2002</v>
      </c>
      <c r="AF482">
        <f t="shared" si="175"/>
        <v>2001</v>
      </c>
      <c r="AG482">
        <f t="shared" si="175"/>
        <v>2000</v>
      </c>
      <c r="AH482">
        <f t="shared" si="175"/>
        <v>1999</v>
      </c>
      <c r="AI482">
        <f t="shared" si="175"/>
        <v>1998</v>
      </c>
      <c r="AJ482">
        <f t="shared" si="175"/>
        <v>1997</v>
      </c>
      <c r="AK482">
        <f t="shared" si="175"/>
        <v>1996</v>
      </c>
      <c r="AL482">
        <f t="shared" si="175"/>
        <v>1995</v>
      </c>
      <c r="AM482">
        <f t="shared" si="175"/>
        <v>1994</v>
      </c>
      <c r="AN482">
        <f t="shared" si="175"/>
        <v>0</v>
      </c>
      <c r="AO482">
        <f t="shared" si="175"/>
        <v>1992</v>
      </c>
      <c r="AP482">
        <f t="shared" si="175"/>
        <v>1991</v>
      </c>
      <c r="AQ482">
        <f t="shared" si="175"/>
        <v>1990</v>
      </c>
      <c r="AR482">
        <f t="shared" si="175"/>
        <v>1990</v>
      </c>
      <c r="AS482">
        <f t="shared" si="175"/>
        <v>1990</v>
      </c>
      <c r="AT482">
        <f t="shared" si="175"/>
        <v>1989</v>
      </c>
      <c r="AU482">
        <f t="shared" si="175"/>
        <v>1989</v>
      </c>
      <c r="AV482">
        <f t="shared" si="175"/>
        <v>1988</v>
      </c>
      <c r="AW482">
        <f t="shared" si="175"/>
        <v>1987</v>
      </c>
      <c r="AX482">
        <f t="shared" si="175"/>
        <v>1987</v>
      </c>
      <c r="AY482">
        <f t="shared" si="175"/>
        <v>1986</v>
      </c>
      <c r="AZ482">
        <f t="shared" si="175"/>
        <v>1986</v>
      </c>
      <c r="BA482">
        <f t="shared" si="175"/>
        <v>1986</v>
      </c>
      <c r="BB482">
        <f t="shared" si="175"/>
        <v>1985</v>
      </c>
      <c r="BC482">
        <f t="shared" si="175"/>
        <v>1985</v>
      </c>
      <c r="BD482">
        <f t="shared" si="175"/>
        <v>1985</v>
      </c>
      <c r="BE482">
        <f t="shared" si="175"/>
        <v>1984</v>
      </c>
      <c r="BF482">
        <f t="shared" si="175"/>
        <v>1984</v>
      </c>
      <c r="BG482">
        <f t="shared" ref="BG482:BM482" si="176">+BG$1</f>
        <v>1984</v>
      </c>
      <c r="BH482">
        <f t="shared" si="176"/>
        <v>1983</v>
      </c>
      <c r="BI482">
        <f t="shared" si="176"/>
        <v>1983</v>
      </c>
      <c r="BJ482">
        <f t="shared" si="176"/>
        <v>1983</v>
      </c>
      <c r="BK482">
        <f t="shared" si="176"/>
        <v>1982</v>
      </c>
      <c r="BL482">
        <f t="shared" si="176"/>
        <v>1981</v>
      </c>
      <c r="BM482">
        <f t="shared" si="176"/>
        <v>1980</v>
      </c>
      <c r="BN482" s="16"/>
    </row>
    <row r="483" spans="1:66">
      <c r="A483" s="319"/>
      <c r="B483" s="230" t="s">
        <v>19</v>
      </c>
      <c r="C483" s="231"/>
      <c r="D483" s="93">
        <f>+入力シート①!W$2</f>
        <v>0</v>
      </c>
      <c r="E483" s="20"/>
      <c r="F483" s="34"/>
      <c r="G483" s="34"/>
      <c r="H483" s="34"/>
      <c r="I483" s="34"/>
      <c r="J483" s="34"/>
      <c r="K483" s="35"/>
      <c r="M483" s="16"/>
      <c r="N483" s="93">
        <v>0</v>
      </c>
      <c r="O483" s="93">
        <v>0</v>
      </c>
      <c r="P483" s="93">
        <v>0</v>
      </c>
      <c r="Q483" s="93">
        <v>0</v>
      </c>
      <c r="R483" s="93">
        <v>0</v>
      </c>
      <c r="S483" s="166">
        <v>0</v>
      </c>
      <c r="T483" s="166">
        <v>0</v>
      </c>
      <c r="U483" s="166">
        <v>0</v>
      </c>
      <c r="V483" s="17">
        <v>0</v>
      </c>
      <c r="X483" s="17">
        <f>+X$3</f>
        <v>11</v>
      </c>
      <c r="Y483" s="17">
        <f>+Y$3</f>
        <v>11</v>
      </c>
      <c r="Z483" s="17">
        <f>+Z$3</f>
        <v>11</v>
      </c>
      <c r="AA483" s="17">
        <f t="shared" ref="AA483:BM483" si="177">+AA$3</f>
        <v>11</v>
      </c>
      <c r="AB483" s="90">
        <f t="shared" si="177"/>
        <v>11</v>
      </c>
      <c r="AC483" s="90">
        <f t="shared" si="177"/>
        <v>11</v>
      </c>
      <c r="AD483">
        <f t="shared" si="177"/>
        <v>11</v>
      </c>
      <c r="AE483">
        <f t="shared" si="177"/>
        <v>11</v>
      </c>
      <c r="AF483">
        <f t="shared" si="177"/>
        <v>11</v>
      </c>
      <c r="AG483">
        <f t="shared" si="177"/>
        <v>11</v>
      </c>
      <c r="AH483">
        <f t="shared" si="177"/>
        <v>11</v>
      </c>
      <c r="AI483">
        <f t="shared" si="177"/>
        <v>11</v>
      </c>
      <c r="AJ483">
        <f t="shared" si="177"/>
        <v>11</v>
      </c>
      <c r="AK483">
        <f t="shared" si="177"/>
        <v>11</v>
      </c>
      <c r="AL483">
        <f t="shared" si="177"/>
        <v>11</v>
      </c>
      <c r="AM483">
        <f t="shared" si="177"/>
        <v>11</v>
      </c>
      <c r="AN483">
        <f t="shared" si="177"/>
        <v>11</v>
      </c>
      <c r="AO483">
        <f t="shared" si="177"/>
        <v>11</v>
      </c>
      <c r="AP483">
        <f t="shared" si="177"/>
        <v>11</v>
      </c>
      <c r="AQ483">
        <f t="shared" si="177"/>
        <v>11</v>
      </c>
      <c r="AR483">
        <f t="shared" si="177"/>
        <v>11</v>
      </c>
      <c r="AS483">
        <f t="shared" si="177"/>
        <v>11</v>
      </c>
      <c r="AT483">
        <f t="shared" si="177"/>
        <v>11</v>
      </c>
      <c r="AU483">
        <f t="shared" si="177"/>
        <v>11</v>
      </c>
      <c r="AV483">
        <f t="shared" si="177"/>
        <v>11</v>
      </c>
      <c r="AW483">
        <f t="shared" si="177"/>
        <v>11</v>
      </c>
      <c r="AX483">
        <f t="shared" si="177"/>
        <v>11</v>
      </c>
      <c r="AY483">
        <f t="shared" si="177"/>
        <v>11</v>
      </c>
      <c r="AZ483">
        <f t="shared" si="177"/>
        <v>11</v>
      </c>
      <c r="BA483">
        <f t="shared" si="177"/>
        <v>11</v>
      </c>
      <c r="BB483">
        <f t="shared" si="177"/>
        <v>11</v>
      </c>
      <c r="BC483">
        <f t="shared" si="177"/>
        <v>11</v>
      </c>
      <c r="BD483">
        <f t="shared" si="177"/>
        <v>11</v>
      </c>
      <c r="BE483">
        <f t="shared" si="177"/>
        <v>11</v>
      </c>
      <c r="BF483">
        <f t="shared" si="177"/>
        <v>11</v>
      </c>
      <c r="BG483">
        <f t="shared" si="177"/>
        <v>11</v>
      </c>
      <c r="BH483">
        <f t="shared" si="177"/>
        <v>11</v>
      </c>
      <c r="BI483">
        <f t="shared" si="177"/>
        <v>11</v>
      </c>
      <c r="BJ483">
        <f t="shared" si="177"/>
        <v>11</v>
      </c>
      <c r="BK483">
        <f t="shared" si="177"/>
        <v>11</v>
      </c>
      <c r="BL483">
        <f t="shared" si="177"/>
        <v>11</v>
      </c>
      <c r="BM483">
        <f t="shared" si="177"/>
        <v>11</v>
      </c>
      <c r="BN483" s="16"/>
    </row>
    <row r="484" spans="1:66">
      <c r="A484" s="319"/>
      <c r="B484" s="230" t="s">
        <v>20</v>
      </c>
      <c r="C484" s="231"/>
      <c r="D484" s="94">
        <f>+入力シート①!W$2</f>
        <v>0</v>
      </c>
      <c r="E484" s="20"/>
      <c r="F484" s="34"/>
      <c r="G484" s="34"/>
      <c r="H484" s="34"/>
      <c r="I484" s="34"/>
      <c r="J484" s="34"/>
      <c r="K484" s="35"/>
      <c r="M484" s="16"/>
      <c r="N484" s="201">
        <v>0</v>
      </c>
      <c r="O484" s="94">
        <v>0</v>
      </c>
      <c r="P484" s="94">
        <v>0</v>
      </c>
      <c r="Q484" s="94">
        <v>0</v>
      </c>
      <c r="R484" s="94">
        <v>0</v>
      </c>
      <c r="S484" s="163">
        <v>0</v>
      </c>
      <c r="T484" s="163">
        <v>0</v>
      </c>
      <c r="U484" s="163">
        <v>0</v>
      </c>
      <c r="V484" s="17">
        <v>0</v>
      </c>
      <c r="Y484" s="17">
        <v>7</v>
      </c>
      <c r="Z484" s="17">
        <v>8</v>
      </c>
      <c r="AC484" s="90">
        <v>2</v>
      </c>
      <c r="AD484">
        <v>19</v>
      </c>
      <c r="AF484">
        <v>11</v>
      </c>
      <c r="AP484">
        <v>22</v>
      </c>
      <c r="AQ484">
        <v>7</v>
      </c>
      <c r="AY484">
        <v>17</v>
      </c>
      <c r="BB484">
        <v>5</v>
      </c>
      <c r="BD484">
        <v>22</v>
      </c>
      <c r="BK484">
        <v>1</v>
      </c>
      <c r="BM484">
        <v>5</v>
      </c>
      <c r="BN484" s="16"/>
    </row>
    <row r="485" spans="1:66">
      <c r="A485" s="319"/>
      <c r="B485" s="230" t="s">
        <v>57</v>
      </c>
      <c r="C485" s="231"/>
      <c r="D485">
        <f>+入力シート①!W$3</f>
        <v>44</v>
      </c>
      <c r="E485" s="20"/>
      <c r="F485" s="34"/>
      <c r="G485" s="34"/>
      <c r="H485" s="34"/>
      <c r="I485" s="34"/>
      <c r="J485" s="34"/>
      <c r="K485" s="35"/>
      <c r="M485" s="16"/>
      <c r="N485" s="177">
        <v>44</v>
      </c>
      <c r="O485">
        <v>44</v>
      </c>
      <c r="P485">
        <v>44</v>
      </c>
      <c r="Q485">
        <v>44</v>
      </c>
      <c r="R485">
        <v>44</v>
      </c>
      <c r="S485" s="17">
        <v>44</v>
      </c>
      <c r="T485" s="17">
        <v>44</v>
      </c>
      <c r="U485" s="17">
        <v>44</v>
      </c>
      <c r="V485" s="17">
        <v>44</v>
      </c>
      <c r="X485" s="17">
        <f>+$A$482</f>
        <v>44</v>
      </c>
      <c r="Y485" s="17">
        <f>+$A$482</f>
        <v>44</v>
      </c>
      <c r="Z485" s="17">
        <f>+$A$482</f>
        <v>44</v>
      </c>
      <c r="AA485" s="17">
        <f t="shared" ref="AA485:BM485" si="178">+$A$482</f>
        <v>44</v>
      </c>
      <c r="AB485" s="90">
        <f t="shared" si="178"/>
        <v>44</v>
      </c>
      <c r="AC485" s="90">
        <f t="shared" si="178"/>
        <v>44</v>
      </c>
      <c r="AD485">
        <f t="shared" si="178"/>
        <v>44</v>
      </c>
      <c r="AE485">
        <f t="shared" si="178"/>
        <v>44</v>
      </c>
      <c r="AF485">
        <f t="shared" si="178"/>
        <v>44</v>
      </c>
      <c r="AG485">
        <f t="shared" si="178"/>
        <v>44</v>
      </c>
      <c r="AH485">
        <f t="shared" si="178"/>
        <v>44</v>
      </c>
      <c r="AI485">
        <f t="shared" si="178"/>
        <v>44</v>
      </c>
      <c r="AJ485">
        <f t="shared" si="178"/>
        <v>44</v>
      </c>
      <c r="AK485">
        <f t="shared" si="178"/>
        <v>44</v>
      </c>
      <c r="AL485">
        <f t="shared" si="178"/>
        <v>44</v>
      </c>
      <c r="AM485">
        <f t="shared" si="178"/>
        <v>44</v>
      </c>
      <c r="AN485">
        <f t="shared" si="178"/>
        <v>44</v>
      </c>
      <c r="AO485">
        <f t="shared" si="178"/>
        <v>44</v>
      </c>
      <c r="AP485">
        <f t="shared" si="178"/>
        <v>44</v>
      </c>
      <c r="AQ485">
        <f t="shared" si="178"/>
        <v>44</v>
      </c>
      <c r="AR485">
        <f t="shared" si="178"/>
        <v>44</v>
      </c>
      <c r="AS485">
        <f t="shared" si="178"/>
        <v>44</v>
      </c>
      <c r="AT485">
        <f t="shared" si="178"/>
        <v>44</v>
      </c>
      <c r="AU485">
        <f t="shared" si="178"/>
        <v>44</v>
      </c>
      <c r="AV485">
        <f t="shared" si="178"/>
        <v>44</v>
      </c>
      <c r="AW485">
        <f t="shared" si="178"/>
        <v>44</v>
      </c>
      <c r="AX485">
        <f t="shared" si="178"/>
        <v>44</v>
      </c>
      <c r="AY485">
        <f t="shared" si="178"/>
        <v>44</v>
      </c>
      <c r="AZ485">
        <f t="shared" si="178"/>
        <v>44</v>
      </c>
      <c r="BA485">
        <f t="shared" si="178"/>
        <v>44</v>
      </c>
      <c r="BB485">
        <f t="shared" si="178"/>
        <v>44</v>
      </c>
      <c r="BC485">
        <f t="shared" si="178"/>
        <v>44</v>
      </c>
      <c r="BD485">
        <f t="shared" si="178"/>
        <v>44</v>
      </c>
      <c r="BE485">
        <f t="shared" si="178"/>
        <v>44</v>
      </c>
      <c r="BF485">
        <f t="shared" si="178"/>
        <v>44</v>
      </c>
      <c r="BG485">
        <f t="shared" si="178"/>
        <v>44</v>
      </c>
      <c r="BH485">
        <f t="shared" si="178"/>
        <v>44</v>
      </c>
      <c r="BI485">
        <f t="shared" si="178"/>
        <v>44</v>
      </c>
      <c r="BJ485">
        <f t="shared" si="178"/>
        <v>44</v>
      </c>
      <c r="BK485">
        <f t="shared" si="178"/>
        <v>44</v>
      </c>
      <c r="BL485">
        <f t="shared" si="178"/>
        <v>44</v>
      </c>
      <c r="BM485">
        <f t="shared" si="178"/>
        <v>44</v>
      </c>
      <c r="BN485" s="16"/>
    </row>
    <row r="486" spans="1:66" ht="16.5" thickBot="1">
      <c r="A486" s="319"/>
      <c r="B486" s="230" t="s">
        <v>21</v>
      </c>
      <c r="C486" s="231"/>
      <c r="D486" s="99">
        <f>+入力シート①!W$4</f>
        <v>0</v>
      </c>
      <c r="E486" s="21"/>
      <c r="F486" s="36"/>
      <c r="G486" s="36"/>
      <c r="H486" s="36"/>
      <c r="I486" s="36"/>
      <c r="J486" s="36"/>
      <c r="K486" s="37"/>
      <c r="M486" s="16"/>
      <c r="N486" s="202">
        <v>0</v>
      </c>
      <c r="O486" s="99">
        <v>0</v>
      </c>
      <c r="P486" s="99">
        <v>0</v>
      </c>
      <c r="Q486" s="99">
        <v>0</v>
      </c>
      <c r="R486" s="99">
        <v>0</v>
      </c>
      <c r="S486" s="164">
        <v>0</v>
      </c>
      <c r="T486" s="164">
        <v>0</v>
      </c>
      <c r="U486" s="164">
        <v>0</v>
      </c>
      <c r="V486" s="17">
        <v>0</v>
      </c>
      <c r="X486" s="164"/>
      <c r="Y486" s="157">
        <v>0.55902777777777801</v>
      </c>
      <c r="Z486" s="157">
        <v>0.60069444444444442</v>
      </c>
      <c r="BN486" s="16"/>
    </row>
    <row r="487" spans="1:66">
      <c r="A487" s="319"/>
      <c r="B487" s="227" t="s">
        <v>22</v>
      </c>
      <c r="C487" s="7">
        <v>0</v>
      </c>
      <c r="D487">
        <f>+入力シート①!W$5</f>
        <v>0</v>
      </c>
      <c r="E487">
        <f t="shared" ref="E487:E499" si="179">+COUNT($M487:$BN487)</f>
        <v>21</v>
      </c>
      <c r="F487" s="5">
        <f t="shared" ref="F487:F499" si="180">+AVERAGE($M487:$BN487)</f>
        <v>13.414285714285715</v>
      </c>
      <c r="G487" s="5">
        <f t="shared" ref="G487:G499" si="181">+STDEV($M487:$BN487)</f>
        <v>11.927459315138565</v>
      </c>
      <c r="H487" s="5">
        <f t="shared" ref="H487:H499" si="182">+MAX($M487:$BN487)</f>
        <v>25.1</v>
      </c>
      <c r="I487" s="5">
        <f t="shared" ref="I487:I499" si="183">+MIN($M487:$BN487)</f>
        <v>0</v>
      </c>
      <c r="J487" s="5">
        <f>+D487-F487</f>
        <v>-13.414285714285715</v>
      </c>
      <c r="K487" s="5">
        <f>+J487/G487</f>
        <v>-1.1246557510584037</v>
      </c>
      <c r="M487" s="16"/>
      <c r="N487" s="177">
        <v>0</v>
      </c>
      <c r="O487">
        <v>0</v>
      </c>
      <c r="P487">
        <v>0</v>
      </c>
      <c r="Q487">
        <v>0</v>
      </c>
      <c r="R487">
        <v>0</v>
      </c>
      <c r="S487" s="17">
        <v>0</v>
      </c>
      <c r="T487" s="17">
        <v>0</v>
      </c>
      <c r="U487" s="17">
        <v>0</v>
      </c>
      <c r="V487" s="17">
        <v>0</v>
      </c>
      <c r="Y487" s="17">
        <v>24</v>
      </c>
      <c r="Z487" s="17">
        <v>25</v>
      </c>
      <c r="AC487" s="90">
        <v>25.1</v>
      </c>
      <c r="AD487">
        <v>23.7</v>
      </c>
      <c r="AF487">
        <v>24.4</v>
      </c>
      <c r="AP487">
        <v>23.2</v>
      </c>
      <c r="AQ487">
        <v>22.6</v>
      </c>
      <c r="AY487">
        <v>23.3</v>
      </c>
      <c r="BB487">
        <v>22</v>
      </c>
      <c r="BD487">
        <v>22.3</v>
      </c>
      <c r="BK487">
        <v>22.7</v>
      </c>
      <c r="BM487">
        <v>23.4</v>
      </c>
      <c r="BN487" s="16"/>
    </row>
    <row r="488" spans="1:66">
      <c r="A488" s="319"/>
      <c r="B488" s="227"/>
      <c r="C488" s="7">
        <v>10</v>
      </c>
      <c r="D488">
        <f>+入力シート①!W$6</f>
        <v>0</v>
      </c>
      <c r="E488">
        <f t="shared" si="179"/>
        <v>19</v>
      </c>
      <c r="F488" s="5">
        <f t="shared" si="180"/>
        <v>12.332105263157894</v>
      </c>
      <c r="G488" s="5">
        <f t="shared" si="181"/>
        <v>12.051059233734216</v>
      </c>
      <c r="H488" s="5">
        <f t="shared" si="182"/>
        <v>25.09</v>
      </c>
      <c r="I488" s="5">
        <f t="shared" si="183"/>
        <v>0</v>
      </c>
      <c r="J488" s="5">
        <f t="shared" ref="J488:J499" si="184">+D488-F488</f>
        <v>-12.332105263157894</v>
      </c>
      <c r="K488" s="5">
        <f t="shared" ref="K488:K499" si="185">+J488/G488</f>
        <v>-1.0233212719291058</v>
      </c>
      <c r="M488" s="16"/>
      <c r="N488" s="177">
        <v>0</v>
      </c>
      <c r="O488">
        <v>0</v>
      </c>
      <c r="P488">
        <v>0</v>
      </c>
      <c r="Q488">
        <v>0</v>
      </c>
      <c r="R488">
        <v>0</v>
      </c>
      <c r="S488" s="17">
        <v>0</v>
      </c>
      <c r="T488" s="17">
        <v>0</v>
      </c>
      <c r="U488" s="17">
        <v>0</v>
      </c>
      <c r="V488" s="17">
        <v>0</v>
      </c>
      <c r="Y488" s="17">
        <v>24.04</v>
      </c>
      <c r="Z488" s="17">
        <v>25.04</v>
      </c>
      <c r="AC488" s="90">
        <v>25.09</v>
      </c>
      <c r="AF488">
        <v>24.46</v>
      </c>
      <c r="AP488">
        <v>22.43</v>
      </c>
      <c r="AY488">
        <v>22.99</v>
      </c>
      <c r="BB488">
        <v>21.64</v>
      </c>
      <c r="BD488">
        <v>21.92</v>
      </c>
      <c r="BK488">
        <v>23.19</v>
      </c>
      <c r="BM488">
        <v>23.51</v>
      </c>
      <c r="BN488" s="16"/>
    </row>
    <row r="489" spans="1:66">
      <c r="A489" s="319"/>
      <c r="B489" s="227"/>
      <c r="C489" s="7">
        <v>20</v>
      </c>
      <c r="D489">
        <f>+入力シート①!W$7</f>
        <v>0</v>
      </c>
      <c r="E489">
        <f t="shared" si="179"/>
        <v>19</v>
      </c>
      <c r="F489" s="5">
        <f t="shared" si="180"/>
        <v>12.311052631578951</v>
      </c>
      <c r="G489" s="5">
        <f t="shared" si="181"/>
        <v>12.032257982762113</v>
      </c>
      <c r="H489" s="5">
        <f t="shared" si="182"/>
        <v>25.09</v>
      </c>
      <c r="I489" s="5">
        <f t="shared" si="183"/>
        <v>0</v>
      </c>
      <c r="J489" s="5">
        <f t="shared" si="184"/>
        <v>-12.311052631578951</v>
      </c>
      <c r="K489" s="5">
        <f t="shared" si="185"/>
        <v>-1.0231706009974395</v>
      </c>
      <c r="M489" s="16"/>
      <c r="N489" s="177">
        <v>0</v>
      </c>
      <c r="O489">
        <v>0</v>
      </c>
      <c r="P489">
        <v>0</v>
      </c>
      <c r="Q489">
        <v>0</v>
      </c>
      <c r="R489">
        <v>0</v>
      </c>
      <c r="S489" s="17">
        <v>0</v>
      </c>
      <c r="T489" s="17">
        <v>0</v>
      </c>
      <c r="U489" s="17">
        <v>0</v>
      </c>
      <c r="V489" s="17">
        <v>0</v>
      </c>
      <c r="Y489" s="17">
        <v>24.03</v>
      </c>
      <c r="Z489" s="17">
        <v>25.03</v>
      </c>
      <c r="AC489" s="90">
        <v>25.09</v>
      </c>
      <c r="AF489">
        <v>24.46</v>
      </c>
      <c r="AP489">
        <v>22.43</v>
      </c>
      <c r="AY489">
        <v>22.9</v>
      </c>
      <c r="BB489">
        <v>21.5</v>
      </c>
      <c r="BD489">
        <v>21.89</v>
      </c>
      <c r="BK489">
        <v>23.06</v>
      </c>
      <c r="BM489">
        <v>23.52</v>
      </c>
      <c r="BN489" s="16"/>
    </row>
    <row r="490" spans="1:66">
      <c r="A490" s="319"/>
      <c r="B490" s="227"/>
      <c r="C490" s="7">
        <v>30</v>
      </c>
      <c r="D490">
        <f>+入力シート①!W$8</f>
        <v>0</v>
      </c>
      <c r="E490">
        <f t="shared" si="179"/>
        <v>19</v>
      </c>
      <c r="F490" s="5">
        <f t="shared" si="180"/>
        <v>12.219473684210527</v>
      </c>
      <c r="G490" s="5">
        <f t="shared" si="181"/>
        <v>11.954150127180011</v>
      </c>
      <c r="H490" s="5">
        <f t="shared" si="182"/>
        <v>25.09</v>
      </c>
      <c r="I490" s="5">
        <f t="shared" si="183"/>
        <v>0</v>
      </c>
      <c r="J490" s="5">
        <f t="shared" si="184"/>
        <v>-12.219473684210527</v>
      </c>
      <c r="K490" s="5">
        <f t="shared" si="185"/>
        <v>-1.0221950999617491</v>
      </c>
      <c r="M490" s="16"/>
      <c r="N490" s="177">
        <v>0</v>
      </c>
      <c r="O490">
        <v>0</v>
      </c>
      <c r="P490">
        <v>0</v>
      </c>
      <c r="Q490">
        <v>0</v>
      </c>
      <c r="R490">
        <v>0</v>
      </c>
      <c r="S490" s="17">
        <v>0</v>
      </c>
      <c r="T490" s="17">
        <v>0</v>
      </c>
      <c r="U490" s="17">
        <v>0</v>
      </c>
      <c r="V490" s="17">
        <v>0</v>
      </c>
      <c r="Y490" s="17">
        <v>24.03</v>
      </c>
      <c r="Z490" s="17">
        <v>25.03</v>
      </c>
      <c r="AC490" s="90">
        <v>25.09</v>
      </c>
      <c r="AF490">
        <v>24.47</v>
      </c>
      <c r="AP490">
        <v>22.41</v>
      </c>
      <c r="AY490">
        <v>22.59</v>
      </c>
      <c r="BB490">
        <v>21.37</v>
      </c>
      <c r="BD490">
        <v>20.96</v>
      </c>
      <c r="BK490">
        <v>22.7</v>
      </c>
      <c r="BM490">
        <v>23.52</v>
      </c>
      <c r="BN490" s="16"/>
    </row>
    <row r="491" spans="1:66">
      <c r="A491" s="319"/>
      <c r="B491" s="227"/>
      <c r="C491" s="7">
        <v>50</v>
      </c>
      <c r="D491">
        <f>+入力シート①!W$9</f>
        <v>0</v>
      </c>
      <c r="E491">
        <f t="shared" si="179"/>
        <v>19</v>
      </c>
      <c r="F491" s="5">
        <f t="shared" si="180"/>
        <v>12.014736842105263</v>
      </c>
      <c r="G491" s="5">
        <f t="shared" si="181"/>
        <v>11.787623626509031</v>
      </c>
      <c r="H491" s="5">
        <f t="shared" si="182"/>
        <v>25.03</v>
      </c>
      <c r="I491" s="5">
        <f t="shared" si="183"/>
        <v>0</v>
      </c>
      <c r="J491" s="5">
        <f t="shared" si="184"/>
        <v>-12.014736842105263</v>
      </c>
      <c r="K491" s="5">
        <f t="shared" si="185"/>
        <v>-1.0192670908736414</v>
      </c>
      <c r="M491" s="16"/>
      <c r="N491" s="177">
        <v>0</v>
      </c>
      <c r="O491">
        <v>0</v>
      </c>
      <c r="P491">
        <v>0</v>
      </c>
      <c r="Q491">
        <v>0</v>
      </c>
      <c r="R491">
        <v>0</v>
      </c>
      <c r="S491" s="17">
        <v>0</v>
      </c>
      <c r="T491" s="17">
        <v>0</v>
      </c>
      <c r="U491" s="17">
        <v>0</v>
      </c>
      <c r="V491" s="17">
        <v>0</v>
      </c>
      <c r="Y491" s="17">
        <v>24.03</v>
      </c>
      <c r="Z491" s="17">
        <v>25.03</v>
      </c>
      <c r="AC491" s="90">
        <v>24.95</v>
      </c>
      <c r="AF491">
        <v>24.41</v>
      </c>
      <c r="AP491">
        <v>22.4</v>
      </c>
      <c r="AY491">
        <v>21.7</v>
      </c>
      <c r="BB491">
        <v>19.920000000000002</v>
      </c>
      <c r="BD491">
        <v>19.86</v>
      </c>
      <c r="BK491">
        <v>22.47</v>
      </c>
      <c r="BM491">
        <v>23.51</v>
      </c>
      <c r="BN491" s="16"/>
    </row>
    <row r="492" spans="1:66">
      <c r="A492" s="319"/>
      <c r="B492" s="227"/>
      <c r="C492" s="7">
        <v>75</v>
      </c>
      <c r="D492">
        <f>+入力シート①!W$10</f>
        <v>0</v>
      </c>
      <c r="E492">
        <f t="shared" si="179"/>
        <v>19</v>
      </c>
      <c r="F492" s="5">
        <f t="shared" si="180"/>
        <v>11.717368421052631</v>
      </c>
      <c r="G492" s="5">
        <f t="shared" si="181"/>
        <v>11.556188261468526</v>
      </c>
      <c r="H492" s="5">
        <f t="shared" si="182"/>
        <v>25.04</v>
      </c>
      <c r="I492" s="5">
        <f t="shared" si="183"/>
        <v>0</v>
      </c>
      <c r="J492" s="5">
        <f t="shared" si="184"/>
        <v>-11.717368421052631</v>
      </c>
      <c r="K492" s="5">
        <f t="shared" si="185"/>
        <v>-1.0139475193668768</v>
      </c>
      <c r="M492" s="16"/>
      <c r="N492" s="177">
        <v>0</v>
      </c>
      <c r="O492">
        <v>0</v>
      </c>
      <c r="P492">
        <v>0</v>
      </c>
      <c r="Q492">
        <v>0</v>
      </c>
      <c r="R492">
        <v>0</v>
      </c>
      <c r="S492" s="17">
        <v>0</v>
      </c>
      <c r="T492" s="17">
        <v>0</v>
      </c>
      <c r="U492" s="17">
        <v>0</v>
      </c>
      <c r="V492" s="17">
        <v>0</v>
      </c>
      <c r="Y492" s="17">
        <v>24.04</v>
      </c>
      <c r="Z492" s="17">
        <v>25.04</v>
      </c>
      <c r="AC492" s="90">
        <v>24.65</v>
      </c>
      <c r="AF492">
        <v>23.01</v>
      </c>
      <c r="AP492">
        <v>22.39</v>
      </c>
      <c r="AY492">
        <v>21.62</v>
      </c>
      <c r="BB492">
        <v>16.850000000000001</v>
      </c>
      <c r="BD492">
        <v>19.5</v>
      </c>
      <c r="BK492">
        <v>22.04</v>
      </c>
      <c r="BM492">
        <v>23.49</v>
      </c>
      <c r="BN492" s="16"/>
    </row>
    <row r="493" spans="1:66">
      <c r="A493" s="319"/>
      <c r="B493" s="227"/>
      <c r="C493" s="7">
        <v>100</v>
      </c>
      <c r="D493">
        <f>+入力シート①!W$11</f>
        <v>0</v>
      </c>
      <c r="E493">
        <f t="shared" si="179"/>
        <v>19</v>
      </c>
      <c r="F493" s="5">
        <f t="shared" si="180"/>
        <v>11.158421052631578</v>
      </c>
      <c r="G493" s="5">
        <f t="shared" si="181"/>
        <v>11.047788246803014</v>
      </c>
      <c r="H493" s="5">
        <f t="shared" si="182"/>
        <v>25.02</v>
      </c>
      <c r="I493" s="5">
        <f t="shared" si="183"/>
        <v>0</v>
      </c>
      <c r="J493" s="5">
        <f t="shared" si="184"/>
        <v>-11.158421052631578</v>
      </c>
      <c r="K493" s="5">
        <f t="shared" si="185"/>
        <v>-1.010014023020452</v>
      </c>
      <c r="M493" s="16"/>
      <c r="N493" s="177">
        <v>0</v>
      </c>
      <c r="O493">
        <v>0</v>
      </c>
      <c r="P493">
        <v>0</v>
      </c>
      <c r="Q493">
        <v>0</v>
      </c>
      <c r="R493">
        <v>0</v>
      </c>
      <c r="S493" s="17">
        <v>0</v>
      </c>
      <c r="T493" s="17">
        <v>0</v>
      </c>
      <c r="U493" s="17">
        <v>0</v>
      </c>
      <c r="V493" s="17">
        <v>0</v>
      </c>
      <c r="Y493" s="17">
        <v>24.02</v>
      </c>
      <c r="Z493" s="17">
        <v>25.02</v>
      </c>
      <c r="AC493" s="90">
        <v>22.79</v>
      </c>
      <c r="AF493">
        <v>21.38</v>
      </c>
      <c r="AP493">
        <v>21.59</v>
      </c>
      <c r="AY493">
        <v>21.12</v>
      </c>
      <c r="BB493">
        <v>15.49</v>
      </c>
      <c r="BD493">
        <v>18.989999999999998</v>
      </c>
      <c r="BK493">
        <v>19.260000000000002</v>
      </c>
      <c r="BM493">
        <v>22.35</v>
      </c>
      <c r="BN493" s="16"/>
    </row>
    <row r="494" spans="1:66">
      <c r="A494" s="319"/>
      <c r="B494" s="227"/>
      <c r="C494" s="7">
        <v>150</v>
      </c>
      <c r="D494">
        <f>+入力シート①!W$12</f>
        <v>0</v>
      </c>
      <c r="E494">
        <f t="shared" si="179"/>
        <v>19</v>
      </c>
      <c r="F494" s="5">
        <f t="shared" si="180"/>
        <v>9.6326315789473682</v>
      </c>
      <c r="G494" s="5">
        <f t="shared" si="181"/>
        <v>9.6865776791652749</v>
      </c>
      <c r="H494" s="5">
        <f t="shared" si="182"/>
        <v>21.95</v>
      </c>
      <c r="I494" s="5">
        <f t="shared" si="183"/>
        <v>0</v>
      </c>
      <c r="J494" s="5">
        <f t="shared" si="184"/>
        <v>-9.6326315789473682</v>
      </c>
      <c r="K494" s="5">
        <f t="shared" si="185"/>
        <v>-0.99443084007534066</v>
      </c>
      <c r="M494" s="16"/>
      <c r="N494" s="177">
        <v>0</v>
      </c>
      <c r="O494">
        <v>0</v>
      </c>
      <c r="P494">
        <v>0</v>
      </c>
      <c r="Q494">
        <v>0</v>
      </c>
      <c r="R494">
        <v>0</v>
      </c>
      <c r="S494" s="17">
        <v>0</v>
      </c>
      <c r="T494" s="17">
        <v>0</v>
      </c>
      <c r="U494" s="17">
        <v>0</v>
      </c>
      <c r="V494" s="17">
        <v>0</v>
      </c>
      <c r="Y494" s="17">
        <v>20.95</v>
      </c>
      <c r="Z494" s="17">
        <v>21.95</v>
      </c>
      <c r="AC494" s="90">
        <v>21.35</v>
      </c>
      <c r="AF494">
        <v>19.170000000000002</v>
      </c>
      <c r="AP494">
        <v>18.37</v>
      </c>
      <c r="AY494">
        <v>20.47</v>
      </c>
      <c r="BB494">
        <v>12.22</v>
      </c>
      <c r="BD494">
        <v>14.89</v>
      </c>
      <c r="BK494">
        <v>14.16</v>
      </c>
      <c r="BM494">
        <v>19.489999999999998</v>
      </c>
      <c r="BN494" s="16"/>
    </row>
    <row r="495" spans="1:66">
      <c r="A495" s="319"/>
      <c r="B495" s="227"/>
      <c r="C495" s="7">
        <v>200</v>
      </c>
      <c r="D495">
        <f>+入力シート①!W$13</f>
        <v>0</v>
      </c>
      <c r="E495">
        <f t="shared" si="179"/>
        <v>19</v>
      </c>
      <c r="F495" s="5">
        <f t="shared" si="180"/>
        <v>8.5210526315789465</v>
      </c>
      <c r="G495" s="5">
        <f t="shared" si="181"/>
        <v>8.627433566334803</v>
      </c>
      <c r="H495" s="5">
        <f t="shared" si="182"/>
        <v>19.86</v>
      </c>
      <c r="I495" s="5">
        <f t="shared" si="183"/>
        <v>0</v>
      </c>
      <c r="J495" s="5">
        <f t="shared" si="184"/>
        <v>-8.5210526315789465</v>
      </c>
      <c r="K495" s="5">
        <f t="shared" si="185"/>
        <v>-0.98766945767383629</v>
      </c>
      <c r="M495" s="16"/>
      <c r="N495" s="177">
        <v>0</v>
      </c>
      <c r="O495">
        <v>0</v>
      </c>
      <c r="P495">
        <v>0</v>
      </c>
      <c r="Q495">
        <v>0</v>
      </c>
      <c r="R495">
        <v>0</v>
      </c>
      <c r="S495" s="17">
        <v>0</v>
      </c>
      <c r="T495" s="17">
        <v>0</v>
      </c>
      <c r="U495" s="17">
        <v>0</v>
      </c>
      <c r="V495" s="17">
        <v>0</v>
      </c>
      <c r="Y495" s="17">
        <v>16.73</v>
      </c>
      <c r="Z495" s="17">
        <v>17.73</v>
      </c>
      <c r="AC495" s="90">
        <v>19.86</v>
      </c>
      <c r="AF495">
        <v>18.18</v>
      </c>
      <c r="AP495">
        <v>17.649999999999999</v>
      </c>
      <c r="AY495">
        <v>19.489999999999998</v>
      </c>
      <c r="BB495">
        <v>9.98</v>
      </c>
      <c r="BD495">
        <v>13.29</v>
      </c>
      <c r="BK495">
        <v>12.01</v>
      </c>
      <c r="BM495">
        <v>16.98</v>
      </c>
      <c r="BN495" s="16"/>
    </row>
    <row r="496" spans="1:66">
      <c r="A496" s="319"/>
      <c r="B496" s="227"/>
      <c r="C496" s="7">
        <v>300</v>
      </c>
      <c r="D496">
        <f>+入力シート①!W$14</f>
        <v>0</v>
      </c>
      <c r="E496">
        <f t="shared" si="179"/>
        <v>13</v>
      </c>
      <c r="F496" s="5">
        <f t="shared" si="180"/>
        <v>4.4499999999999993</v>
      </c>
      <c r="G496" s="5">
        <f t="shared" si="181"/>
        <v>7.0586495403393794</v>
      </c>
      <c r="H496" s="5">
        <f t="shared" si="182"/>
        <v>16.86</v>
      </c>
      <c r="I496" s="5">
        <f t="shared" si="183"/>
        <v>0</v>
      </c>
      <c r="J496" s="5">
        <f t="shared" si="184"/>
        <v>-4.4499999999999993</v>
      </c>
      <c r="K496" s="5">
        <f t="shared" si="185"/>
        <v>-0.63043220584458193</v>
      </c>
      <c r="M496" s="16"/>
      <c r="N496" s="177">
        <v>0</v>
      </c>
      <c r="O496">
        <v>0</v>
      </c>
      <c r="P496">
        <v>0</v>
      </c>
      <c r="Q496">
        <v>0</v>
      </c>
      <c r="R496">
        <v>0</v>
      </c>
      <c r="S496" s="17">
        <v>0</v>
      </c>
      <c r="T496" s="17">
        <v>0</v>
      </c>
      <c r="U496" s="17">
        <v>0</v>
      </c>
      <c r="V496" s="17">
        <v>0</v>
      </c>
      <c r="Y496" s="17">
        <v>11.84</v>
      </c>
      <c r="Z496" s="17">
        <v>12.84</v>
      </c>
      <c r="AC496" s="90">
        <v>16.86</v>
      </c>
      <c r="AF496">
        <v>16.309999999999999</v>
      </c>
      <c r="BN496" s="16"/>
    </row>
    <row r="497" spans="1:66">
      <c r="A497" s="319"/>
      <c r="B497" s="227"/>
      <c r="C497" s="7">
        <v>400</v>
      </c>
      <c r="D497">
        <f>+入力シート①!W$15</f>
        <v>0</v>
      </c>
      <c r="E497">
        <f t="shared" si="179"/>
        <v>13</v>
      </c>
      <c r="F497" s="5">
        <f t="shared" si="180"/>
        <v>3.8492307692307692</v>
      </c>
      <c r="G497" s="5">
        <f t="shared" si="181"/>
        <v>6.1367315697343621</v>
      </c>
      <c r="H497" s="5">
        <f t="shared" si="182"/>
        <v>14.79</v>
      </c>
      <c r="I497" s="5">
        <f t="shared" si="183"/>
        <v>0</v>
      </c>
      <c r="J497" s="5">
        <f t="shared" si="184"/>
        <v>-3.8492307692307692</v>
      </c>
      <c r="K497" s="5">
        <f t="shared" si="185"/>
        <v>-0.62724444201123652</v>
      </c>
      <c r="M497" s="16"/>
      <c r="N497" s="177">
        <v>0</v>
      </c>
      <c r="O497">
        <v>0</v>
      </c>
      <c r="P497">
        <v>0</v>
      </c>
      <c r="Q497">
        <v>0</v>
      </c>
      <c r="R497">
        <v>0</v>
      </c>
      <c r="S497" s="17">
        <v>0</v>
      </c>
      <c r="T497" s="17">
        <v>0</v>
      </c>
      <c r="U497" s="17">
        <v>0</v>
      </c>
      <c r="V497" s="17">
        <v>0</v>
      </c>
      <c r="Y497" s="17">
        <v>9.89</v>
      </c>
      <c r="Z497" s="17">
        <v>10.89</v>
      </c>
      <c r="AC497" s="90">
        <v>14.79</v>
      </c>
      <c r="AF497">
        <v>14.47</v>
      </c>
      <c r="BN497" s="16"/>
    </row>
    <row r="498" spans="1:66">
      <c r="A498" s="319"/>
      <c r="B498" s="227"/>
      <c r="C498" s="7">
        <v>500</v>
      </c>
      <c r="D498">
        <f>+入力シート①!W$16</f>
        <v>0</v>
      </c>
      <c r="E498">
        <f t="shared" si="179"/>
        <v>12</v>
      </c>
      <c r="F498" s="5">
        <f t="shared" si="180"/>
        <v>2.2174999999999998</v>
      </c>
      <c r="G498" s="5">
        <f t="shared" si="181"/>
        <v>4.1107113407867413</v>
      </c>
      <c r="H498" s="5">
        <f t="shared" si="182"/>
        <v>11.23</v>
      </c>
      <c r="I498" s="5">
        <f t="shared" si="183"/>
        <v>0</v>
      </c>
      <c r="J498" s="5">
        <f t="shared" si="184"/>
        <v>-2.2174999999999998</v>
      </c>
      <c r="K498" s="5">
        <f t="shared" si="185"/>
        <v>-0.53944434823185539</v>
      </c>
      <c r="M498" s="16"/>
      <c r="N498" s="177">
        <v>0</v>
      </c>
      <c r="O498">
        <v>0</v>
      </c>
      <c r="P498">
        <v>0</v>
      </c>
      <c r="Q498">
        <v>0</v>
      </c>
      <c r="R498">
        <v>0</v>
      </c>
      <c r="S498" s="17">
        <v>0</v>
      </c>
      <c r="T498" s="17">
        <v>0</v>
      </c>
      <c r="U498" s="17">
        <v>0</v>
      </c>
      <c r="V498" s="17">
        <v>0</v>
      </c>
      <c r="Y498" s="17">
        <v>7.19</v>
      </c>
      <c r="Z498" s="17">
        <v>8.19</v>
      </c>
      <c r="AF498">
        <v>11.23</v>
      </c>
      <c r="BN498" s="16"/>
    </row>
    <row r="499" spans="1:66">
      <c r="A499" s="319"/>
      <c r="B499" s="227"/>
      <c r="C499" s="7">
        <v>600</v>
      </c>
      <c r="D499">
        <f>+入力シート①!W$17</f>
        <v>0</v>
      </c>
      <c r="E499">
        <f t="shared" si="179"/>
        <v>9</v>
      </c>
      <c r="F499" s="5">
        <f t="shared" si="180"/>
        <v>0</v>
      </c>
      <c r="G499" s="5">
        <f t="shared" si="181"/>
        <v>0</v>
      </c>
      <c r="H499" s="5">
        <f t="shared" si="182"/>
        <v>0</v>
      </c>
      <c r="I499" s="5">
        <f t="shared" si="183"/>
        <v>0</v>
      </c>
      <c r="J499" s="5">
        <f t="shared" si="184"/>
        <v>0</v>
      </c>
      <c r="K499" s="5" t="e">
        <f t="shared" si="185"/>
        <v>#DIV/0!</v>
      </c>
      <c r="M499" s="16"/>
      <c r="N499" s="177">
        <v>0</v>
      </c>
      <c r="O499">
        <v>0</v>
      </c>
      <c r="P499">
        <v>0</v>
      </c>
      <c r="Q499">
        <v>0</v>
      </c>
      <c r="R499">
        <v>0</v>
      </c>
      <c r="S499" s="17">
        <v>0</v>
      </c>
      <c r="T499" s="17">
        <v>0</v>
      </c>
      <c r="U499" s="17">
        <v>0</v>
      </c>
      <c r="V499" s="17">
        <v>0</v>
      </c>
      <c r="BN499" s="16"/>
    </row>
    <row r="500" spans="1:66">
      <c r="A500" s="319"/>
      <c r="B500" s="13"/>
      <c r="C500" s="13"/>
      <c r="D500" s="18"/>
      <c r="E500" s="18"/>
      <c r="F500" s="38"/>
      <c r="G500" s="38"/>
      <c r="H500" s="38"/>
      <c r="I500" s="38"/>
      <c r="J500" s="38"/>
      <c r="K500" s="38"/>
      <c r="L500" s="18"/>
      <c r="M500" s="16"/>
      <c r="N500" s="181"/>
      <c r="O500" s="18"/>
      <c r="P500" s="175"/>
      <c r="Q500" s="175"/>
      <c r="R500" s="175"/>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6"/>
    </row>
    <row r="501" spans="1:66">
      <c r="A501" s="319"/>
      <c r="B501" s="228" t="s">
        <v>25</v>
      </c>
      <c r="C501" s="11" t="s">
        <v>23</v>
      </c>
      <c r="D501">
        <f>+入力シート①!W$19</f>
        <v>0</v>
      </c>
      <c r="E501">
        <f>+COUNT($M501:$BN501)</f>
        <v>19</v>
      </c>
      <c r="F501" s="5">
        <f>+AVERAGE($M501:$BN501)</f>
        <v>120</v>
      </c>
      <c r="G501" s="5">
        <f>+STDEV($M501:$BN501)</f>
        <v>146.50180127827022</v>
      </c>
      <c r="H501" s="5">
        <f>+MAX($M501:$BN501)</f>
        <v>353</v>
      </c>
      <c r="I501" s="5">
        <f>+MIN($M501:$BN501)</f>
        <v>0</v>
      </c>
      <c r="J501" s="5">
        <f>+D501-F501</f>
        <v>-120</v>
      </c>
      <c r="K501" s="5">
        <f>+J501/G501</f>
        <v>-0.81910255678063748</v>
      </c>
      <c r="M501" s="16"/>
      <c r="N501" s="177">
        <v>0</v>
      </c>
      <c r="O501">
        <v>0</v>
      </c>
      <c r="P501">
        <v>0</v>
      </c>
      <c r="Q501">
        <v>0</v>
      </c>
      <c r="R501">
        <v>0</v>
      </c>
      <c r="S501" s="17">
        <v>0</v>
      </c>
      <c r="T501" s="17">
        <v>0</v>
      </c>
      <c r="U501" s="17">
        <v>0</v>
      </c>
      <c r="V501" s="17">
        <v>0</v>
      </c>
      <c r="Y501" s="17">
        <v>352</v>
      </c>
      <c r="Z501" s="17">
        <v>353</v>
      </c>
      <c r="AC501" s="90">
        <v>346</v>
      </c>
      <c r="AD501">
        <v>300</v>
      </c>
      <c r="AF501">
        <v>328</v>
      </c>
      <c r="AP501">
        <v>199</v>
      </c>
      <c r="BB501">
        <v>25</v>
      </c>
      <c r="BD501">
        <v>147</v>
      </c>
      <c r="BK501">
        <v>61</v>
      </c>
      <c r="BM501">
        <v>169</v>
      </c>
      <c r="BN501" s="16"/>
    </row>
    <row r="502" spans="1:66">
      <c r="A502" s="319"/>
      <c r="B502" s="229"/>
      <c r="C502" s="8" t="s">
        <v>24</v>
      </c>
      <c r="D502">
        <f>+入力シート①!W$20</f>
        <v>0</v>
      </c>
      <c r="E502">
        <f>+COUNT($M502:$BN502)</f>
        <v>19</v>
      </c>
      <c r="F502" s="5">
        <f>+AVERAGE($M502:$BN502)</f>
        <v>0.57315789473684209</v>
      </c>
      <c r="G502" s="5">
        <f>+STDEV($M502:$BN502)</f>
        <v>0.83541109395700075</v>
      </c>
      <c r="H502" s="5">
        <f>+MAX($M502:$BN502)</f>
        <v>3</v>
      </c>
      <c r="I502" s="5">
        <f>+MIN($M502:$BN502)</f>
        <v>0</v>
      </c>
      <c r="J502" s="5">
        <f>+D502-F502</f>
        <v>-0.57315789473684209</v>
      </c>
      <c r="K502" s="5">
        <f>+J502/G502</f>
        <v>-0.68607886450493194</v>
      </c>
      <c r="M502" s="16"/>
      <c r="N502" s="177">
        <v>0</v>
      </c>
      <c r="O502">
        <v>0</v>
      </c>
      <c r="P502">
        <v>0</v>
      </c>
      <c r="Q502">
        <v>0</v>
      </c>
      <c r="R502">
        <v>0</v>
      </c>
      <c r="S502" s="17">
        <v>0</v>
      </c>
      <c r="T502" s="17">
        <v>0</v>
      </c>
      <c r="U502" s="17">
        <v>0</v>
      </c>
      <c r="V502" s="17">
        <v>0</v>
      </c>
      <c r="Y502" s="17">
        <v>2</v>
      </c>
      <c r="Z502" s="17">
        <v>3</v>
      </c>
      <c r="AC502" s="90">
        <v>0.8</v>
      </c>
      <c r="AD502">
        <v>0.7</v>
      </c>
      <c r="AF502">
        <v>1.3</v>
      </c>
      <c r="AP502">
        <v>0.28999999999999998</v>
      </c>
      <c r="BB502">
        <v>0.5</v>
      </c>
      <c r="BD502">
        <v>1.5</v>
      </c>
      <c r="BK502">
        <v>0.2</v>
      </c>
      <c r="BM502">
        <v>0.6</v>
      </c>
      <c r="BN502" s="16"/>
    </row>
    <row r="503" spans="1:66" ht="0.95" customHeight="1">
      <c r="M503" s="16"/>
      <c r="BN503" s="16"/>
    </row>
    <row r="504" spans="1:66" ht="0.95" customHeight="1">
      <c r="M504" s="16"/>
      <c r="BN504" s="16"/>
    </row>
    <row r="505" spans="1:66" ht="0.95" customHeight="1">
      <c r="M505" s="16"/>
      <c r="BN505" s="16"/>
    </row>
    <row r="506" spans="1:66" ht="0.95" customHeight="1">
      <c r="M506" s="16"/>
      <c r="BN506" s="16"/>
    </row>
    <row r="507" spans="1:66" ht="0.95" customHeight="1">
      <c r="M507" s="16"/>
      <c r="BN507" s="16"/>
    </row>
    <row r="508" spans="1:66" ht="0.95" customHeight="1">
      <c r="M508" s="16"/>
      <c r="BN508" s="16"/>
    </row>
    <row r="509" spans="1:66" ht="0.95" customHeight="1">
      <c r="M509" s="16"/>
      <c r="BN509" s="16"/>
    </row>
    <row r="510" spans="1:66" ht="0.95" customHeight="1">
      <c r="M510" s="16"/>
      <c r="BN510" s="16"/>
    </row>
    <row r="511" spans="1:66" ht="16.5" thickBot="1">
      <c r="D511" s="1" t="s">
        <v>26</v>
      </c>
      <c r="E511" s="1" t="s">
        <v>3</v>
      </c>
      <c r="F511" s="4" t="s">
        <v>4</v>
      </c>
      <c r="G511" s="4" t="s">
        <v>8</v>
      </c>
      <c r="H511" s="4" t="s">
        <v>5</v>
      </c>
      <c r="I511" s="4" t="s">
        <v>6</v>
      </c>
      <c r="J511" s="4" t="s">
        <v>7</v>
      </c>
      <c r="K511" s="5" t="s">
        <v>56</v>
      </c>
      <c r="M511" s="16"/>
      <c r="N511" s="178" t="s">
        <v>26</v>
      </c>
      <c r="O511" s="1" t="s">
        <v>26</v>
      </c>
      <c r="P511" s="1" t="s">
        <v>26</v>
      </c>
      <c r="Q511" s="1" t="s">
        <v>26</v>
      </c>
      <c r="R511" s="1" t="s">
        <v>26</v>
      </c>
      <c r="S511" s="17" t="s">
        <v>105</v>
      </c>
      <c r="T511" s="17" t="s">
        <v>105</v>
      </c>
      <c r="U511" s="17" t="s">
        <v>105</v>
      </c>
      <c r="X511" s="156"/>
      <c r="AA511" s="156"/>
      <c r="AB511" s="91"/>
      <c r="AC511" s="91"/>
      <c r="AD511" s="1"/>
      <c r="AE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6"/>
    </row>
    <row r="512" spans="1:66">
      <c r="A512" s="319">
        <v>45</v>
      </c>
      <c r="B512" s="230" t="s">
        <v>18</v>
      </c>
      <c r="C512" s="231"/>
      <c r="D512" s="92">
        <f>+入力シート①!X$2</f>
        <v>0</v>
      </c>
      <c r="E512" s="19"/>
      <c r="F512" s="32"/>
      <c r="G512" s="32"/>
      <c r="H512" s="32"/>
      <c r="I512" s="32"/>
      <c r="J512" s="32"/>
      <c r="K512" s="33"/>
      <c r="M512" s="16"/>
      <c r="N512" s="92">
        <v>0</v>
      </c>
      <c r="O512" s="92">
        <v>0</v>
      </c>
      <c r="P512" s="92">
        <v>0</v>
      </c>
      <c r="Q512" s="92">
        <v>0</v>
      </c>
      <c r="R512" s="92">
        <v>0</v>
      </c>
      <c r="S512" s="165">
        <v>0</v>
      </c>
      <c r="T512" s="165">
        <v>0</v>
      </c>
      <c r="U512" s="165">
        <v>0</v>
      </c>
      <c r="V512" s="17">
        <v>0</v>
      </c>
      <c r="X512" s="17">
        <f t="shared" ref="X512:BF512" si="186">+X$1</f>
        <v>2009</v>
      </c>
      <c r="Y512" s="17">
        <f t="shared" si="186"/>
        <v>2008</v>
      </c>
      <c r="Z512" s="17">
        <f t="shared" si="186"/>
        <v>2007</v>
      </c>
      <c r="AA512" s="17">
        <f t="shared" si="186"/>
        <v>2006</v>
      </c>
      <c r="AB512" s="90">
        <f t="shared" si="186"/>
        <v>2005</v>
      </c>
      <c r="AC512" s="90">
        <f t="shared" si="186"/>
        <v>2004</v>
      </c>
      <c r="AD512">
        <f t="shared" si="186"/>
        <v>2003</v>
      </c>
      <c r="AE512">
        <f t="shared" si="186"/>
        <v>2002</v>
      </c>
      <c r="AF512">
        <f t="shared" si="186"/>
        <v>2001</v>
      </c>
      <c r="AG512">
        <f t="shared" si="186"/>
        <v>2000</v>
      </c>
      <c r="AH512">
        <f t="shared" si="186"/>
        <v>1999</v>
      </c>
      <c r="AI512">
        <f t="shared" si="186"/>
        <v>1998</v>
      </c>
      <c r="AJ512">
        <f t="shared" si="186"/>
        <v>1997</v>
      </c>
      <c r="AK512">
        <f t="shared" si="186"/>
        <v>1996</v>
      </c>
      <c r="AL512">
        <f t="shared" si="186"/>
        <v>1995</v>
      </c>
      <c r="AM512">
        <f t="shared" si="186"/>
        <v>1994</v>
      </c>
      <c r="AN512">
        <f t="shared" si="186"/>
        <v>0</v>
      </c>
      <c r="AO512">
        <f t="shared" si="186"/>
        <v>1992</v>
      </c>
      <c r="AP512">
        <f t="shared" si="186"/>
        <v>1991</v>
      </c>
      <c r="AQ512">
        <f t="shared" si="186"/>
        <v>1990</v>
      </c>
      <c r="AR512">
        <f t="shared" si="186"/>
        <v>1990</v>
      </c>
      <c r="AS512">
        <f t="shared" si="186"/>
        <v>1990</v>
      </c>
      <c r="AT512">
        <f t="shared" si="186"/>
        <v>1989</v>
      </c>
      <c r="AU512">
        <f t="shared" si="186"/>
        <v>1989</v>
      </c>
      <c r="AV512">
        <f t="shared" si="186"/>
        <v>1988</v>
      </c>
      <c r="AW512">
        <f t="shared" si="186"/>
        <v>1987</v>
      </c>
      <c r="AX512">
        <f t="shared" si="186"/>
        <v>1987</v>
      </c>
      <c r="AY512">
        <f t="shared" si="186"/>
        <v>1986</v>
      </c>
      <c r="AZ512">
        <f t="shared" si="186"/>
        <v>1986</v>
      </c>
      <c r="BA512">
        <f t="shared" si="186"/>
        <v>1986</v>
      </c>
      <c r="BB512">
        <f t="shared" si="186"/>
        <v>1985</v>
      </c>
      <c r="BC512">
        <f t="shared" si="186"/>
        <v>1985</v>
      </c>
      <c r="BD512">
        <f t="shared" si="186"/>
        <v>1985</v>
      </c>
      <c r="BE512">
        <f t="shared" si="186"/>
        <v>1984</v>
      </c>
      <c r="BF512">
        <f t="shared" si="186"/>
        <v>1984</v>
      </c>
      <c r="BG512">
        <f t="shared" ref="BG512:BM512" si="187">+BG$1</f>
        <v>1984</v>
      </c>
      <c r="BH512">
        <f t="shared" si="187"/>
        <v>1983</v>
      </c>
      <c r="BI512">
        <f t="shared" si="187"/>
        <v>1983</v>
      </c>
      <c r="BJ512">
        <f t="shared" si="187"/>
        <v>1983</v>
      </c>
      <c r="BK512">
        <f t="shared" si="187"/>
        <v>1982</v>
      </c>
      <c r="BL512">
        <f t="shared" si="187"/>
        <v>1981</v>
      </c>
      <c r="BM512">
        <f t="shared" si="187"/>
        <v>1980</v>
      </c>
      <c r="BN512" s="16"/>
    </row>
    <row r="513" spans="1:66">
      <c r="A513" s="319"/>
      <c r="B513" s="230" t="s">
        <v>19</v>
      </c>
      <c r="C513" s="231"/>
      <c r="D513" s="93">
        <f>+入力シート①!X$2</f>
        <v>0</v>
      </c>
      <c r="E513" s="20"/>
      <c r="F513" s="34"/>
      <c r="G513" s="34"/>
      <c r="H513" s="34"/>
      <c r="I513" s="34"/>
      <c r="J513" s="34"/>
      <c r="K513" s="35"/>
      <c r="M513" s="16"/>
      <c r="N513" s="93">
        <v>0</v>
      </c>
      <c r="O513" s="93">
        <v>0</v>
      </c>
      <c r="P513" s="93">
        <v>0</v>
      </c>
      <c r="Q513" s="93">
        <v>0</v>
      </c>
      <c r="R513" s="93">
        <v>0</v>
      </c>
      <c r="S513" s="166">
        <v>0</v>
      </c>
      <c r="T513" s="166">
        <v>0</v>
      </c>
      <c r="U513" s="166">
        <v>0</v>
      </c>
      <c r="V513" s="17">
        <v>0</v>
      </c>
      <c r="X513" s="17">
        <f>+X$3</f>
        <v>11</v>
      </c>
      <c r="Y513" s="17">
        <f>+Y$3</f>
        <v>11</v>
      </c>
      <c r="Z513" s="17">
        <f>+Z$3</f>
        <v>11</v>
      </c>
      <c r="AA513" s="17">
        <f t="shared" ref="AA513:BM513" si="188">+AA$3</f>
        <v>11</v>
      </c>
      <c r="AB513" s="90">
        <f t="shared" si="188"/>
        <v>11</v>
      </c>
      <c r="AC513" s="90">
        <f t="shared" si="188"/>
        <v>11</v>
      </c>
      <c r="AD513">
        <f t="shared" si="188"/>
        <v>11</v>
      </c>
      <c r="AE513">
        <f t="shared" si="188"/>
        <v>11</v>
      </c>
      <c r="AF513">
        <f t="shared" si="188"/>
        <v>11</v>
      </c>
      <c r="AG513">
        <f t="shared" si="188"/>
        <v>11</v>
      </c>
      <c r="AH513">
        <f t="shared" si="188"/>
        <v>11</v>
      </c>
      <c r="AI513">
        <f t="shared" si="188"/>
        <v>11</v>
      </c>
      <c r="AJ513">
        <f t="shared" si="188"/>
        <v>11</v>
      </c>
      <c r="AK513">
        <f t="shared" si="188"/>
        <v>11</v>
      </c>
      <c r="AL513">
        <f t="shared" si="188"/>
        <v>11</v>
      </c>
      <c r="AM513">
        <f t="shared" si="188"/>
        <v>11</v>
      </c>
      <c r="AN513">
        <f t="shared" si="188"/>
        <v>11</v>
      </c>
      <c r="AO513">
        <f t="shared" si="188"/>
        <v>11</v>
      </c>
      <c r="AP513">
        <f t="shared" si="188"/>
        <v>11</v>
      </c>
      <c r="AQ513">
        <f t="shared" si="188"/>
        <v>11</v>
      </c>
      <c r="AR513">
        <f t="shared" si="188"/>
        <v>11</v>
      </c>
      <c r="AS513">
        <f t="shared" si="188"/>
        <v>11</v>
      </c>
      <c r="AT513">
        <f t="shared" si="188"/>
        <v>11</v>
      </c>
      <c r="AU513">
        <f t="shared" si="188"/>
        <v>11</v>
      </c>
      <c r="AV513">
        <f t="shared" si="188"/>
        <v>11</v>
      </c>
      <c r="AW513">
        <f t="shared" si="188"/>
        <v>11</v>
      </c>
      <c r="AX513">
        <f t="shared" si="188"/>
        <v>11</v>
      </c>
      <c r="AY513">
        <f t="shared" si="188"/>
        <v>11</v>
      </c>
      <c r="AZ513">
        <f t="shared" si="188"/>
        <v>11</v>
      </c>
      <c r="BA513">
        <f t="shared" si="188"/>
        <v>11</v>
      </c>
      <c r="BB513">
        <f t="shared" si="188"/>
        <v>11</v>
      </c>
      <c r="BC513">
        <f t="shared" si="188"/>
        <v>11</v>
      </c>
      <c r="BD513">
        <f t="shared" si="188"/>
        <v>11</v>
      </c>
      <c r="BE513">
        <f t="shared" si="188"/>
        <v>11</v>
      </c>
      <c r="BF513">
        <f t="shared" si="188"/>
        <v>11</v>
      </c>
      <c r="BG513">
        <f t="shared" si="188"/>
        <v>11</v>
      </c>
      <c r="BH513">
        <f t="shared" si="188"/>
        <v>11</v>
      </c>
      <c r="BI513">
        <f t="shared" si="188"/>
        <v>11</v>
      </c>
      <c r="BJ513">
        <f t="shared" si="188"/>
        <v>11</v>
      </c>
      <c r="BK513">
        <f t="shared" si="188"/>
        <v>11</v>
      </c>
      <c r="BL513">
        <f t="shared" si="188"/>
        <v>11</v>
      </c>
      <c r="BM513">
        <f t="shared" si="188"/>
        <v>11</v>
      </c>
      <c r="BN513" s="16"/>
    </row>
    <row r="514" spans="1:66">
      <c r="A514" s="319"/>
      <c r="B514" s="230" t="s">
        <v>20</v>
      </c>
      <c r="C514" s="231"/>
      <c r="D514" s="94">
        <f>+入力シート①!X$2</f>
        <v>0</v>
      </c>
      <c r="E514" s="20"/>
      <c r="F514" s="34"/>
      <c r="G514" s="34"/>
      <c r="H514" s="34"/>
      <c r="I514" s="34"/>
      <c r="J514" s="34"/>
      <c r="K514" s="35"/>
      <c r="M514" s="16"/>
      <c r="N514" s="201">
        <v>0</v>
      </c>
      <c r="O514" s="94">
        <v>0</v>
      </c>
      <c r="P514" s="94">
        <v>0</v>
      </c>
      <c r="Q514" s="94">
        <v>0</v>
      </c>
      <c r="R514" s="94">
        <v>0</v>
      </c>
      <c r="S514" s="163">
        <v>0</v>
      </c>
      <c r="T514" s="163">
        <v>0</v>
      </c>
      <c r="U514" s="163">
        <v>0</v>
      </c>
      <c r="V514" s="17">
        <v>0</v>
      </c>
      <c r="Y514" s="17">
        <v>13</v>
      </c>
      <c r="Z514" s="17">
        <v>14</v>
      </c>
      <c r="AS514">
        <v>14</v>
      </c>
      <c r="AX514">
        <v>26</v>
      </c>
      <c r="BA514">
        <v>19</v>
      </c>
      <c r="BM514">
        <v>5</v>
      </c>
      <c r="BN514" s="16"/>
    </row>
    <row r="515" spans="1:66">
      <c r="A515" s="319"/>
      <c r="B515" s="230" t="s">
        <v>57</v>
      </c>
      <c r="C515" s="231"/>
      <c r="D515">
        <f>+入力シート①!X$3</f>
        <v>45</v>
      </c>
      <c r="E515" s="20"/>
      <c r="F515" s="34"/>
      <c r="G515" s="34"/>
      <c r="H515" s="34"/>
      <c r="I515" s="34"/>
      <c r="J515" s="34"/>
      <c r="K515" s="35"/>
      <c r="M515" s="16"/>
      <c r="N515" s="177">
        <v>45</v>
      </c>
      <c r="O515">
        <v>45</v>
      </c>
      <c r="P515">
        <v>45</v>
      </c>
      <c r="Q515">
        <v>45</v>
      </c>
      <c r="R515">
        <v>45</v>
      </c>
      <c r="S515" s="17">
        <v>45</v>
      </c>
      <c r="T515" s="17">
        <v>45</v>
      </c>
      <c r="U515" s="17">
        <v>45</v>
      </c>
      <c r="V515" s="17">
        <v>45</v>
      </c>
      <c r="X515" s="17">
        <f>+$A$512</f>
        <v>45</v>
      </c>
      <c r="Y515" s="17">
        <f>+$A$512</f>
        <v>45</v>
      </c>
      <c r="Z515" s="17">
        <f>+$A$512</f>
        <v>45</v>
      </c>
      <c r="AA515" s="17">
        <f t="shared" ref="AA515:BM515" si="189">+$A$512</f>
        <v>45</v>
      </c>
      <c r="AB515" s="90">
        <f t="shared" si="189"/>
        <v>45</v>
      </c>
      <c r="AC515" s="90">
        <f t="shared" si="189"/>
        <v>45</v>
      </c>
      <c r="AD515">
        <f t="shared" si="189"/>
        <v>45</v>
      </c>
      <c r="AE515">
        <f t="shared" si="189"/>
        <v>45</v>
      </c>
      <c r="AF515">
        <f t="shared" si="189"/>
        <v>45</v>
      </c>
      <c r="AG515">
        <f t="shared" si="189"/>
        <v>45</v>
      </c>
      <c r="AH515">
        <f t="shared" si="189"/>
        <v>45</v>
      </c>
      <c r="AI515">
        <f t="shared" si="189"/>
        <v>45</v>
      </c>
      <c r="AJ515">
        <f t="shared" si="189"/>
        <v>45</v>
      </c>
      <c r="AK515">
        <f t="shared" si="189"/>
        <v>45</v>
      </c>
      <c r="AL515">
        <f t="shared" si="189"/>
        <v>45</v>
      </c>
      <c r="AM515">
        <f t="shared" si="189"/>
        <v>45</v>
      </c>
      <c r="AN515">
        <f t="shared" si="189"/>
        <v>45</v>
      </c>
      <c r="AO515">
        <f t="shared" si="189"/>
        <v>45</v>
      </c>
      <c r="AP515">
        <f t="shared" si="189"/>
        <v>45</v>
      </c>
      <c r="AQ515">
        <f t="shared" si="189"/>
        <v>45</v>
      </c>
      <c r="AR515">
        <f t="shared" si="189"/>
        <v>45</v>
      </c>
      <c r="AS515">
        <f t="shared" si="189"/>
        <v>45</v>
      </c>
      <c r="AT515">
        <f t="shared" si="189"/>
        <v>45</v>
      </c>
      <c r="AU515">
        <f t="shared" si="189"/>
        <v>45</v>
      </c>
      <c r="AV515">
        <f t="shared" si="189"/>
        <v>45</v>
      </c>
      <c r="AW515">
        <f t="shared" si="189"/>
        <v>45</v>
      </c>
      <c r="AX515">
        <f t="shared" si="189"/>
        <v>45</v>
      </c>
      <c r="AY515">
        <f t="shared" si="189"/>
        <v>45</v>
      </c>
      <c r="AZ515">
        <f t="shared" si="189"/>
        <v>45</v>
      </c>
      <c r="BA515">
        <f t="shared" si="189"/>
        <v>45</v>
      </c>
      <c r="BB515">
        <f t="shared" si="189"/>
        <v>45</v>
      </c>
      <c r="BC515">
        <f t="shared" si="189"/>
        <v>45</v>
      </c>
      <c r="BD515">
        <f t="shared" si="189"/>
        <v>45</v>
      </c>
      <c r="BE515">
        <f t="shared" si="189"/>
        <v>45</v>
      </c>
      <c r="BF515">
        <f t="shared" si="189"/>
        <v>45</v>
      </c>
      <c r="BG515">
        <f t="shared" si="189"/>
        <v>45</v>
      </c>
      <c r="BH515">
        <f t="shared" si="189"/>
        <v>45</v>
      </c>
      <c r="BI515">
        <f t="shared" si="189"/>
        <v>45</v>
      </c>
      <c r="BJ515">
        <f t="shared" si="189"/>
        <v>45</v>
      </c>
      <c r="BK515">
        <f t="shared" si="189"/>
        <v>45</v>
      </c>
      <c r="BL515">
        <f t="shared" si="189"/>
        <v>45</v>
      </c>
      <c r="BM515">
        <f t="shared" si="189"/>
        <v>45</v>
      </c>
      <c r="BN515" s="16"/>
    </row>
    <row r="516" spans="1:66" ht="16.5" thickBot="1">
      <c r="A516" s="319"/>
      <c r="B516" s="230" t="s">
        <v>21</v>
      </c>
      <c r="C516" s="231"/>
      <c r="D516" s="99">
        <f>+入力シート①!X$4</f>
        <v>0</v>
      </c>
      <c r="E516" s="21"/>
      <c r="F516" s="36"/>
      <c r="G516" s="36"/>
      <c r="H516" s="36"/>
      <c r="I516" s="36"/>
      <c r="J516" s="36"/>
      <c r="K516" s="37"/>
      <c r="M516" s="16"/>
      <c r="N516" s="202">
        <v>0</v>
      </c>
      <c r="O516" s="99">
        <v>0</v>
      </c>
      <c r="P516" s="99">
        <v>0</v>
      </c>
      <c r="Q516" s="99">
        <v>0</v>
      </c>
      <c r="R516" s="99">
        <v>0</v>
      </c>
      <c r="S516" s="164">
        <v>0</v>
      </c>
      <c r="T516" s="164">
        <v>0</v>
      </c>
      <c r="U516" s="164">
        <v>0</v>
      </c>
      <c r="V516" s="17">
        <v>0</v>
      </c>
      <c r="X516" s="164"/>
      <c r="Y516" s="157">
        <v>0.56597222222222199</v>
      </c>
      <c r="Z516" s="157">
        <v>0.60763888888888895</v>
      </c>
      <c r="BN516" s="16"/>
    </row>
    <row r="517" spans="1:66">
      <c r="A517" s="319"/>
      <c r="B517" s="227" t="s">
        <v>22</v>
      </c>
      <c r="C517" s="7">
        <v>0</v>
      </c>
      <c r="D517">
        <f>+入力シート①!X$5</f>
        <v>0</v>
      </c>
      <c r="E517">
        <f t="shared" ref="E517:E529" si="190">+COUNT($M517:$BN517)</f>
        <v>15</v>
      </c>
      <c r="F517" s="5">
        <f t="shared" ref="F517:F529" si="191">+AVERAGE($M517:$BN517)</f>
        <v>9.24</v>
      </c>
      <c r="G517" s="5">
        <f t="shared" ref="G517:G529" si="192">+STDEV($M517:$BN517)</f>
        <v>11.71999512432858</v>
      </c>
      <c r="H517" s="5">
        <f t="shared" ref="H517:H529" si="193">+MAX($M517:$BN517)</f>
        <v>23.9</v>
      </c>
      <c r="I517" s="5">
        <f t="shared" ref="I517:I529" si="194">+MIN($M517:$BN517)</f>
        <v>0</v>
      </c>
      <c r="J517" s="5">
        <f>+D517-F517</f>
        <v>-9.24</v>
      </c>
      <c r="K517" s="5">
        <f>+J517/G517</f>
        <v>-0.78839623241987866</v>
      </c>
      <c r="M517" s="16"/>
      <c r="N517" s="177">
        <v>0</v>
      </c>
      <c r="O517">
        <v>0</v>
      </c>
      <c r="P517">
        <v>0</v>
      </c>
      <c r="Q517">
        <v>0</v>
      </c>
      <c r="R517">
        <v>0</v>
      </c>
      <c r="S517" s="17">
        <v>0</v>
      </c>
      <c r="T517" s="17">
        <v>0</v>
      </c>
      <c r="U517" s="17">
        <v>0</v>
      </c>
      <c r="V517" s="17">
        <v>0</v>
      </c>
      <c r="Y517" s="17">
        <v>22.9</v>
      </c>
      <c r="Z517" s="17">
        <v>23.9</v>
      </c>
      <c r="AS517">
        <v>22.3</v>
      </c>
      <c r="AX517">
        <v>22.5</v>
      </c>
      <c r="BA517">
        <v>23.4</v>
      </c>
      <c r="BM517">
        <v>23.6</v>
      </c>
      <c r="BN517" s="16"/>
    </row>
    <row r="518" spans="1:66">
      <c r="A518" s="319"/>
      <c r="B518" s="227"/>
      <c r="C518" s="7">
        <v>10</v>
      </c>
      <c r="D518">
        <f>+入力シート①!X$6</f>
        <v>0</v>
      </c>
      <c r="E518">
        <f t="shared" si="190"/>
        <v>15</v>
      </c>
      <c r="F518" s="5">
        <f t="shared" si="191"/>
        <v>9.0952666666666655</v>
      </c>
      <c r="G518" s="5">
        <f t="shared" si="192"/>
        <v>11.558122204237817</v>
      </c>
      <c r="H518" s="5">
        <f t="shared" si="193"/>
        <v>23.959499999999998</v>
      </c>
      <c r="I518" s="5">
        <f t="shared" si="194"/>
        <v>0</v>
      </c>
      <c r="J518" s="5">
        <f t="shared" ref="J518:J529" si="195">+D518-F518</f>
        <v>-9.0952666666666655</v>
      </c>
      <c r="K518" s="5">
        <f t="shared" ref="K518:K529" si="196">+J518/G518</f>
        <v>-0.78691559977899017</v>
      </c>
      <c r="M518" s="16"/>
      <c r="N518" s="177">
        <v>0</v>
      </c>
      <c r="O518">
        <v>0</v>
      </c>
      <c r="P518">
        <v>0</v>
      </c>
      <c r="Q518">
        <v>0</v>
      </c>
      <c r="R518">
        <v>0</v>
      </c>
      <c r="S518" s="17">
        <v>0</v>
      </c>
      <c r="T518" s="17">
        <v>0</v>
      </c>
      <c r="U518" s="17">
        <v>0</v>
      </c>
      <c r="V518" s="17">
        <v>0</v>
      </c>
      <c r="Y518" s="17">
        <v>22.959499999999998</v>
      </c>
      <c r="Z518" s="17">
        <v>23.959499999999998</v>
      </c>
      <c r="AS518">
        <v>20.21</v>
      </c>
      <c r="AX518">
        <v>22.54</v>
      </c>
      <c r="BA518">
        <v>23.08</v>
      </c>
      <c r="BM518">
        <v>23.68</v>
      </c>
      <c r="BN518" s="16"/>
    </row>
    <row r="519" spans="1:66">
      <c r="A519" s="319"/>
      <c r="B519" s="227"/>
      <c r="C519" s="7">
        <v>20</v>
      </c>
      <c r="D519">
        <f>+入力シート①!X$7</f>
        <v>0</v>
      </c>
      <c r="E519">
        <f t="shared" si="190"/>
        <v>15</v>
      </c>
      <c r="F519" s="5">
        <f t="shared" si="191"/>
        <v>9.0906133333333319</v>
      </c>
      <c r="G519" s="5">
        <f t="shared" si="192"/>
        <v>11.552016140290137</v>
      </c>
      <c r="H519" s="5">
        <f t="shared" si="193"/>
        <v>23.944600000000001</v>
      </c>
      <c r="I519" s="5">
        <f t="shared" si="194"/>
        <v>0</v>
      </c>
      <c r="J519" s="5">
        <f t="shared" si="195"/>
        <v>-9.0906133333333319</v>
      </c>
      <c r="K519" s="5">
        <f t="shared" si="196"/>
        <v>-0.78692872507577838</v>
      </c>
      <c r="M519" s="16"/>
      <c r="N519" s="177">
        <v>0</v>
      </c>
      <c r="O519">
        <v>0</v>
      </c>
      <c r="P519">
        <v>0</v>
      </c>
      <c r="Q519">
        <v>0</v>
      </c>
      <c r="R519">
        <v>0</v>
      </c>
      <c r="S519" s="17">
        <v>0</v>
      </c>
      <c r="T519" s="17">
        <v>0</v>
      </c>
      <c r="U519" s="17">
        <v>0</v>
      </c>
      <c r="V519" s="17">
        <v>0</v>
      </c>
      <c r="Y519" s="17">
        <v>22.944600000000001</v>
      </c>
      <c r="Z519" s="17">
        <v>23.944600000000001</v>
      </c>
      <c r="AS519">
        <v>20.22</v>
      </c>
      <c r="AX519">
        <v>22.49</v>
      </c>
      <c r="BA519">
        <v>23.08</v>
      </c>
      <c r="BM519">
        <v>23.68</v>
      </c>
      <c r="BN519" s="16"/>
    </row>
    <row r="520" spans="1:66">
      <c r="A520" s="319"/>
      <c r="B520" s="227"/>
      <c r="C520" s="7">
        <v>30</v>
      </c>
      <c r="D520">
        <f>+入力シート①!X$8</f>
        <v>0</v>
      </c>
      <c r="E520">
        <f t="shared" si="190"/>
        <v>15</v>
      </c>
      <c r="F520" s="5">
        <f t="shared" si="191"/>
        <v>9.0775199999999998</v>
      </c>
      <c r="G520" s="5">
        <f t="shared" si="192"/>
        <v>11.535452984058692</v>
      </c>
      <c r="H520" s="5">
        <f t="shared" si="193"/>
        <v>23.866399999999999</v>
      </c>
      <c r="I520" s="5">
        <f t="shared" si="194"/>
        <v>0</v>
      </c>
      <c r="J520" s="5">
        <f t="shared" si="195"/>
        <v>-9.0775199999999998</v>
      </c>
      <c r="K520" s="5">
        <f t="shared" si="196"/>
        <v>-0.7869235835423708</v>
      </c>
      <c r="M520" s="16"/>
      <c r="N520" s="177">
        <v>0</v>
      </c>
      <c r="O520">
        <v>0</v>
      </c>
      <c r="P520">
        <v>0</v>
      </c>
      <c r="Q520">
        <v>0</v>
      </c>
      <c r="R520">
        <v>0</v>
      </c>
      <c r="S520" s="17">
        <v>0</v>
      </c>
      <c r="T520" s="17">
        <v>0</v>
      </c>
      <c r="U520" s="17">
        <v>0</v>
      </c>
      <c r="V520" s="17">
        <v>0</v>
      </c>
      <c r="Y520" s="17">
        <v>22.866399999999999</v>
      </c>
      <c r="Z520" s="17">
        <v>23.866399999999999</v>
      </c>
      <c r="AS520">
        <v>20.190000000000001</v>
      </c>
      <c r="AX520">
        <v>22.45</v>
      </c>
      <c r="BA520">
        <v>23.09</v>
      </c>
      <c r="BM520">
        <v>23.7</v>
      </c>
      <c r="BN520" s="16"/>
    </row>
    <row r="521" spans="1:66">
      <c r="A521" s="319"/>
      <c r="B521" s="227"/>
      <c r="C521" s="7">
        <v>50</v>
      </c>
      <c r="D521">
        <f>+入力シート①!X$9</f>
        <v>0</v>
      </c>
      <c r="E521">
        <f t="shared" si="190"/>
        <v>15</v>
      </c>
      <c r="F521" s="5">
        <f t="shared" si="191"/>
        <v>8.9172933333333333</v>
      </c>
      <c r="G521" s="5">
        <f t="shared" si="192"/>
        <v>11.330009022469403</v>
      </c>
      <c r="H521" s="5">
        <f t="shared" si="193"/>
        <v>23.69</v>
      </c>
      <c r="I521" s="5">
        <f t="shared" si="194"/>
        <v>0</v>
      </c>
      <c r="J521" s="5">
        <f t="shared" si="195"/>
        <v>-8.9172933333333333</v>
      </c>
      <c r="K521" s="5">
        <f t="shared" si="196"/>
        <v>-0.78705085897537863</v>
      </c>
      <c r="M521" s="16"/>
      <c r="N521" s="177">
        <v>0</v>
      </c>
      <c r="O521">
        <v>0</v>
      </c>
      <c r="P521">
        <v>0</v>
      </c>
      <c r="Q521">
        <v>0</v>
      </c>
      <c r="R521">
        <v>0</v>
      </c>
      <c r="S521" s="17">
        <v>0</v>
      </c>
      <c r="T521" s="17">
        <v>0</v>
      </c>
      <c r="U521" s="17">
        <v>0</v>
      </c>
      <c r="V521" s="17">
        <v>0</v>
      </c>
      <c r="Y521" s="17">
        <v>21.7347</v>
      </c>
      <c r="Z521" s="17">
        <v>22.7347</v>
      </c>
      <c r="AS521">
        <v>20.079999999999998</v>
      </c>
      <c r="AX521">
        <v>22.43</v>
      </c>
      <c r="BA521">
        <v>23.09</v>
      </c>
      <c r="BM521">
        <v>23.69</v>
      </c>
      <c r="BN521" s="16"/>
    </row>
    <row r="522" spans="1:66">
      <c r="A522" s="319"/>
      <c r="B522" s="227"/>
      <c r="C522" s="7">
        <v>75</v>
      </c>
      <c r="D522">
        <f>+入力シート①!X$10</f>
        <v>0</v>
      </c>
      <c r="E522">
        <f t="shared" si="190"/>
        <v>15</v>
      </c>
      <c r="F522" s="5">
        <f t="shared" si="191"/>
        <v>8.5604666666666667</v>
      </c>
      <c r="G522" s="5">
        <f t="shared" si="192"/>
        <v>10.932615754290113</v>
      </c>
      <c r="H522" s="5">
        <f t="shared" si="193"/>
        <v>23.69</v>
      </c>
      <c r="I522" s="5">
        <f t="shared" si="194"/>
        <v>0</v>
      </c>
      <c r="J522" s="5">
        <f t="shared" si="195"/>
        <v>-8.5604666666666667</v>
      </c>
      <c r="K522" s="5">
        <f t="shared" si="196"/>
        <v>-0.78302090360281973</v>
      </c>
      <c r="M522" s="16"/>
      <c r="N522" s="177">
        <v>0</v>
      </c>
      <c r="O522">
        <v>0</v>
      </c>
      <c r="P522">
        <v>0</v>
      </c>
      <c r="Q522">
        <v>0</v>
      </c>
      <c r="R522">
        <v>0</v>
      </c>
      <c r="S522" s="17">
        <v>0</v>
      </c>
      <c r="T522" s="17">
        <v>0</v>
      </c>
      <c r="U522" s="17">
        <v>0</v>
      </c>
      <c r="V522" s="17">
        <v>0</v>
      </c>
      <c r="Y522" s="17">
        <v>20.538499999999999</v>
      </c>
      <c r="Z522" s="17">
        <v>21.538499999999999</v>
      </c>
      <c r="AS522">
        <v>17.5</v>
      </c>
      <c r="AX522">
        <v>22.06</v>
      </c>
      <c r="BA522">
        <v>23.08</v>
      </c>
      <c r="BM522">
        <v>23.69</v>
      </c>
      <c r="BN522" s="16"/>
    </row>
    <row r="523" spans="1:66">
      <c r="A523" s="319"/>
      <c r="B523" s="227"/>
      <c r="C523" s="7">
        <v>100</v>
      </c>
      <c r="D523">
        <f>+入力シート①!X$11</f>
        <v>0</v>
      </c>
      <c r="E523">
        <f t="shared" si="190"/>
        <v>15</v>
      </c>
      <c r="F523" s="5">
        <f t="shared" si="191"/>
        <v>8.3292933333333341</v>
      </c>
      <c r="G523" s="5">
        <f t="shared" si="192"/>
        <v>10.682199053596907</v>
      </c>
      <c r="H523" s="5">
        <f t="shared" si="193"/>
        <v>23.66</v>
      </c>
      <c r="I523" s="5">
        <f t="shared" si="194"/>
        <v>0</v>
      </c>
      <c r="J523" s="5">
        <f t="shared" si="195"/>
        <v>-8.3292933333333341</v>
      </c>
      <c r="K523" s="5">
        <f t="shared" si="196"/>
        <v>-0.77973582888147897</v>
      </c>
      <c r="M523" s="16"/>
      <c r="N523" s="177">
        <v>0</v>
      </c>
      <c r="O523">
        <v>0</v>
      </c>
      <c r="P523">
        <v>0</v>
      </c>
      <c r="Q523">
        <v>0</v>
      </c>
      <c r="R523">
        <v>0</v>
      </c>
      <c r="S523" s="17">
        <v>0</v>
      </c>
      <c r="T523" s="17">
        <v>0</v>
      </c>
      <c r="U523" s="17">
        <v>0</v>
      </c>
      <c r="V523" s="17">
        <v>0</v>
      </c>
      <c r="Y523" s="17">
        <v>19.8047</v>
      </c>
      <c r="Z523" s="17">
        <v>20.8047</v>
      </c>
      <c r="AS523">
        <v>16.13</v>
      </c>
      <c r="AX523">
        <v>21.48</v>
      </c>
      <c r="BA523">
        <v>23.06</v>
      </c>
      <c r="BM523">
        <v>23.66</v>
      </c>
      <c r="BN523" s="16"/>
    </row>
    <row r="524" spans="1:66">
      <c r="A524" s="319"/>
      <c r="B524" s="227"/>
      <c r="C524" s="7">
        <v>150</v>
      </c>
      <c r="D524">
        <f>+入力シート①!X$12</f>
        <v>0</v>
      </c>
      <c r="E524">
        <f t="shared" si="190"/>
        <v>15</v>
      </c>
      <c r="F524" s="5">
        <f t="shared" si="191"/>
        <v>7.8017599999999998</v>
      </c>
      <c r="G524" s="5">
        <f t="shared" si="192"/>
        <v>10.066870722523459</v>
      </c>
      <c r="H524" s="5">
        <f t="shared" si="193"/>
        <v>22.52</v>
      </c>
      <c r="I524" s="5">
        <f t="shared" si="194"/>
        <v>0</v>
      </c>
      <c r="J524" s="5">
        <f t="shared" si="195"/>
        <v>-7.8017599999999998</v>
      </c>
      <c r="K524" s="5">
        <f t="shared" si="196"/>
        <v>-0.77499356205543235</v>
      </c>
      <c r="M524" s="16"/>
      <c r="N524" s="177">
        <v>0</v>
      </c>
      <c r="O524">
        <v>0</v>
      </c>
      <c r="P524">
        <v>0</v>
      </c>
      <c r="Q524">
        <v>0</v>
      </c>
      <c r="R524">
        <v>0</v>
      </c>
      <c r="S524" s="17">
        <v>0</v>
      </c>
      <c r="T524" s="17">
        <v>0</v>
      </c>
      <c r="U524" s="17">
        <v>0</v>
      </c>
      <c r="V524" s="17">
        <v>0</v>
      </c>
      <c r="Y524" s="17">
        <v>19.993200000000002</v>
      </c>
      <c r="Z524" s="17">
        <v>20.993200000000002</v>
      </c>
      <c r="AS524">
        <v>13.5</v>
      </c>
      <c r="AX524">
        <v>19.25</v>
      </c>
      <c r="BA524">
        <v>22.52</v>
      </c>
      <c r="BM524">
        <v>20.77</v>
      </c>
      <c r="BN524" s="16"/>
    </row>
    <row r="525" spans="1:66">
      <c r="A525" s="319"/>
      <c r="B525" s="227"/>
      <c r="C525" s="7">
        <v>200</v>
      </c>
      <c r="D525">
        <f>+入力シート①!X$13</f>
        <v>0</v>
      </c>
      <c r="E525">
        <f t="shared" si="190"/>
        <v>15</v>
      </c>
      <c r="F525" s="5">
        <f t="shared" si="191"/>
        <v>6.7227199999999989</v>
      </c>
      <c r="G525" s="5">
        <f t="shared" si="192"/>
        <v>8.7743566282011329</v>
      </c>
      <c r="H525" s="5">
        <f t="shared" si="193"/>
        <v>21.71</v>
      </c>
      <c r="I525" s="5">
        <f t="shared" si="194"/>
        <v>0</v>
      </c>
      <c r="J525" s="5">
        <f t="shared" si="195"/>
        <v>-6.7227199999999989</v>
      </c>
      <c r="K525" s="5">
        <f t="shared" si="196"/>
        <v>-0.7661781125231345</v>
      </c>
      <c r="M525" s="16"/>
      <c r="N525" s="177">
        <v>0</v>
      </c>
      <c r="O525">
        <v>0</v>
      </c>
      <c r="P525">
        <v>0</v>
      </c>
      <c r="Q525">
        <v>0</v>
      </c>
      <c r="R525">
        <v>0</v>
      </c>
      <c r="S525" s="17">
        <v>0</v>
      </c>
      <c r="T525" s="17">
        <v>0</v>
      </c>
      <c r="U525" s="17">
        <v>0</v>
      </c>
      <c r="V525" s="17">
        <v>0</v>
      </c>
      <c r="Y525" s="17">
        <v>16.7454</v>
      </c>
      <c r="Z525" s="17">
        <v>17.7454</v>
      </c>
      <c r="AS525">
        <v>12.04</v>
      </c>
      <c r="AX525">
        <v>13.77</v>
      </c>
      <c r="BA525">
        <v>21.71</v>
      </c>
      <c r="BM525">
        <v>18.829999999999998</v>
      </c>
      <c r="BN525" s="16"/>
    </row>
    <row r="526" spans="1:66">
      <c r="A526" s="319"/>
      <c r="B526" s="227"/>
      <c r="C526" s="7">
        <v>300</v>
      </c>
      <c r="D526">
        <f>+入力シート①!X$14</f>
        <v>0</v>
      </c>
      <c r="E526">
        <f t="shared" si="190"/>
        <v>9</v>
      </c>
      <c r="F526" s="5">
        <f t="shared" si="191"/>
        <v>0</v>
      </c>
      <c r="G526" s="5">
        <f t="shared" si="192"/>
        <v>0</v>
      </c>
      <c r="H526" s="5">
        <f t="shared" si="193"/>
        <v>0</v>
      </c>
      <c r="I526" s="5">
        <f t="shared" si="194"/>
        <v>0</v>
      </c>
      <c r="J526" s="5">
        <f t="shared" si="195"/>
        <v>0</v>
      </c>
      <c r="K526" s="5" t="e">
        <f t="shared" si="196"/>
        <v>#DIV/0!</v>
      </c>
      <c r="M526" s="16"/>
      <c r="N526" s="177">
        <v>0</v>
      </c>
      <c r="O526">
        <v>0</v>
      </c>
      <c r="P526">
        <v>0</v>
      </c>
      <c r="Q526">
        <v>0</v>
      </c>
      <c r="R526">
        <v>0</v>
      </c>
      <c r="S526" s="17">
        <v>0</v>
      </c>
      <c r="T526" s="17">
        <v>0</v>
      </c>
      <c r="U526" s="17">
        <v>0</v>
      </c>
      <c r="V526" s="17">
        <v>0</v>
      </c>
      <c r="BN526" s="16"/>
    </row>
    <row r="527" spans="1:66">
      <c r="A527" s="319"/>
      <c r="B527" s="227"/>
      <c r="C527" s="7">
        <v>400</v>
      </c>
      <c r="D527">
        <f>+入力シート①!X$15</f>
        <v>0</v>
      </c>
      <c r="E527">
        <f t="shared" si="190"/>
        <v>9</v>
      </c>
      <c r="F527" s="5">
        <f t="shared" si="191"/>
        <v>0</v>
      </c>
      <c r="G527" s="5">
        <f t="shared" si="192"/>
        <v>0</v>
      </c>
      <c r="H527" s="5">
        <f t="shared" si="193"/>
        <v>0</v>
      </c>
      <c r="I527" s="5">
        <f t="shared" si="194"/>
        <v>0</v>
      </c>
      <c r="J527" s="5">
        <f t="shared" si="195"/>
        <v>0</v>
      </c>
      <c r="K527" s="5" t="e">
        <f t="shared" si="196"/>
        <v>#DIV/0!</v>
      </c>
      <c r="M527" s="16"/>
      <c r="N527" s="177">
        <v>0</v>
      </c>
      <c r="O527">
        <v>0</v>
      </c>
      <c r="P527">
        <v>0</v>
      </c>
      <c r="Q527">
        <v>0</v>
      </c>
      <c r="R527">
        <v>0</v>
      </c>
      <c r="S527" s="17">
        <v>0</v>
      </c>
      <c r="T527" s="17">
        <v>0</v>
      </c>
      <c r="U527" s="17">
        <v>0</v>
      </c>
      <c r="V527" s="17">
        <v>0</v>
      </c>
      <c r="BN527" s="16"/>
    </row>
    <row r="528" spans="1:66">
      <c r="A528" s="319"/>
      <c r="B528" s="227"/>
      <c r="C528" s="7">
        <v>500</v>
      </c>
      <c r="D528">
        <f>+入力シート①!X$16</f>
        <v>0</v>
      </c>
      <c r="E528">
        <f t="shared" si="190"/>
        <v>9</v>
      </c>
      <c r="F528" s="5">
        <f t="shared" si="191"/>
        <v>0</v>
      </c>
      <c r="G528" s="5">
        <f t="shared" si="192"/>
        <v>0</v>
      </c>
      <c r="H528" s="5">
        <f t="shared" si="193"/>
        <v>0</v>
      </c>
      <c r="I528" s="5">
        <f t="shared" si="194"/>
        <v>0</v>
      </c>
      <c r="J528" s="5">
        <f t="shared" si="195"/>
        <v>0</v>
      </c>
      <c r="K528" s="5" t="e">
        <f t="shared" si="196"/>
        <v>#DIV/0!</v>
      </c>
      <c r="M528" s="16"/>
      <c r="N528" s="177">
        <v>0</v>
      </c>
      <c r="O528">
        <v>0</v>
      </c>
      <c r="P528">
        <v>0</v>
      </c>
      <c r="Q528">
        <v>0</v>
      </c>
      <c r="R528">
        <v>0</v>
      </c>
      <c r="S528" s="17">
        <v>0</v>
      </c>
      <c r="T528" s="17">
        <v>0</v>
      </c>
      <c r="U528" s="17">
        <v>0</v>
      </c>
      <c r="V528" s="17">
        <v>0</v>
      </c>
      <c r="BN528" s="16"/>
    </row>
    <row r="529" spans="1:66">
      <c r="A529" s="319"/>
      <c r="B529" s="227"/>
      <c r="C529" s="7">
        <v>600</v>
      </c>
      <c r="D529">
        <f>+入力シート①!X$17</f>
        <v>0</v>
      </c>
      <c r="E529">
        <f t="shared" si="190"/>
        <v>9</v>
      </c>
      <c r="F529" s="5">
        <f t="shared" si="191"/>
        <v>0</v>
      </c>
      <c r="G529" s="5">
        <f t="shared" si="192"/>
        <v>0</v>
      </c>
      <c r="H529" s="5">
        <f t="shared" si="193"/>
        <v>0</v>
      </c>
      <c r="I529" s="5">
        <f t="shared" si="194"/>
        <v>0</v>
      </c>
      <c r="J529" s="5">
        <f t="shared" si="195"/>
        <v>0</v>
      </c>
      <c r="K529" s="5" t="e">
        <f t="shared" si="196"/>
        <v>#DIV/0!</v>
      </c>
      <c r="M529" s="16"/>
      <c r="N529" s="177">
        <v>0</v>
      </c>
      <c r="O529">
        <v>0</v>
      </c>
      <c r="P529">
        <v>0</v>
      </c>
      <c r="Q529">
        <v>0</v>
      </c>
      <c r="R529">
        <v>0</v>
      </c>
      <c r="S529" s="17">
        <v>0</v>
      </c>
      <c r="T529" s="17">
        <v>0</v>
      </c>
      <c r="U529" s="17">
        <v>0</v>
      </c>
      <c r="V529" s="17">
        <v>0</v>
      </c>
      <c r="BN529" s="16"/>
    </row>
    <row r="530" spans="1:66">
      <c r="A530" s="319"/>
      <c r="B530" s="13"/>
      <c r="C530" s="13"/>
      <c r="D530" s="18"/>
      <c r="E530" s="18"/>
      <c r="F530" s="38"/>
      <c r="G530" s="38"/>
      <c r="H530" s="38"/>
      <c r="I530" s="38"/>
      <c r="J530" s="38"/>
      <c r="K530" s="38"/>
      <c r="L530" s="18"/>
      <c r="M530" s="16"/>
      <c r="N530" s="181"/>
      <c r="O530" s="18"/>
      <c r="P530" s="175"/>
      <c r="Q530" s="175"/>
      <c r="R530" s="175"/>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6"/>
    </row>
    <row r="531" spans="1:66">
      <c r="A531" s="319"/>
      <c r="B531" s="228" t="s">
        <v>25</v>
      </c>
      <c r="C531" s="11" t="s">
        <v>23</v>
      </c>
      <c r="D531">
        <f>+入力シート①!X$19</f>
        <v>0</v>
      </c>
      <c r="E531">
        <f>+COUNT($M531:$BN531)</f>
        <v>15</v>
      </c>
      <c r="F531" s="5">
        <f>+AVERAGE($M531:$BN531)</f>
        <v>101.93333333333334</v>
      </c>
      <c r="G531" s="5">
        <f>+STDEV($M531:$BN531)</f>
        <v>153.97331246804089</v>
      </c>
      <c r="H531" s="5">
        <f>+MAX($M531:$BN531)</f>
        <v>352</v>
      </c>
      <c r="I531" s="5">
        <f>+MIN($M531:$BN531)</f>
        <v>0</v>
      </c>
      <c r="J531" s="5">
        <f>+D531-F531</f>
        <v>-101.93333333333334</v>
      </c>
      <c r="K531" s="5">
        <f>+J531/G531</f>
        <v>-0.66201948701006796</v>
      </c>
      <c r="M531" s="16"/>
      <c r="N531" s="177">
        <v>0</v>
      </c>
      <c r="O531">
        <v>0</v>
      </c>
      <c r="P531">
        <v>0</v>
      </c>
      <c r="Q531">
        <v>0</v>
      </c>
      <c r="R531">
        <v>0</v>
      </c>
      <c r="S531" s="17">
        <v>0</v>
      </c>
      <c r="T531" s="17">
        <v>0</v>
      </c>
      <c r="U531" s="17">
        <v>0</v>
      </c>
      <c r="V531" s="17">
        <v>0</v>
      </c>
      <c r="Y531" s="17">
        <v>351</v>
      </c>
      <c r="Z531" s="17">
        <v>352</v>
      </c>
      <c r="AS531">
        <v>340</v>
      </c>
      <c r="AX531">
        <v>302</v>
      </c>
      <c r="BA531">
        <v>0</v>
      </c>
      <c r="BM531">
        <v>184</v>
      </c>
      <c r="BN531" s="16"/>
    </row>
    <row r="532" spans="1:66">
      <c r="A532" s="319"/>
      <c r="B532" s="229"/>
      <c r="C532" s="8" t="s">
        <v>24</v>
      </c>
      <c r="D532">
        <f>+入力シート①!X$20</f>
        <v>0</v>
      </c>
      <c r="E532">
        <f>+COUNT($M532:$BN532)</f>
        <v>15</v>
      </c>
      <c r="F532" s="5">
        <f>+AVERAGE($M532:$BN532)</f>
        <v>0.29333333333333333</v>
      </c>
      <c r="G532" s="5">
        <f>+STDEV($M532:$BN532)</f>
        <v>0.48911971462832621</v>
      </c>
      <c r="H532" s="5">
        <f>+MAX($M532:$BN532)</f>
        <v>1.5</v>
      </c>
      <c r="I532" s="5">
        <f>+MIN($M532:$BN532)</f>
        <v>0</v>
      </c>
      <c r="J532" s="5">
        <f>+D532-F532</f>
        <v>-0.29333333333333333</v>
      </c>
      <c r="K532" s="5">
        <f>+J532/G532</f>
        <v>-0.59971684755383936</v>
      </c>
      <c r="M532" s="16"/>
      <c r="N532" s="177">
        <v>0</v>
      </c>
      <c r="O532">
        <v>0</v>
      </c>
      <c r="P532">
        <v>0</v>
      </c>
      <c r="Q532">
        <v>0</v>
      </c>
      <c r="R532">
        <v>0</v>
      </c>
      <c r="S532" s="17">
        <v>0</v>
      </c>
      <c r="T532" s="17">
        <v>0</v>
      </c>
      <c r="U532" s="17">
        <v>0</v>
      </c>
      <c r="V532" s="17">
        <v>0</v>
      </c>
      <c r="Y532" s="17">
        <v>0.5</v>
      </c>
      <c r="Z532" s="17">
        <v>1.5</v>
      </c>
      <c r="AS532">
        <v>0.5</v>
      </c>
      <c r="AX532">
        <v>1.3</v>
      </c>
      <c r="BA532">
        <v>0.2</v>
      </c>
      <c r="BM532">
        <v>0.4</v>
      </c>
      <c r="BN532" s="16"/>
    </row>
    <row r="533" spans="1:66" ht="0.95" customHeight="1">
      <c r="M533" s="16"/>
      <c r="BN533" s="16"/>
    </row>
    <row r="534" spans="1:66" ht="0.95" customHeight="1">
      <c r="M534" s="16"/>
      <c r="BN534" s="16"/>
    </row>
    <row r="535" spans="1:66" ht="0.95" customHeight="1">
      <c r="M535" s="16"/>
      <c r="BN535" s="16"/>
    </row>
    <row r="536" spans="1:66" ht="0.95" customHeight="1">
      <c r="M536" s="16"/>
      <c r="BN536" s="16"/>
    </row>
    <row r="537" spans="1:66" ht="0.95" customHeight="1">
      <c r="M537" s="16"/>
      <c r="BN537" s="16"/>
    </row>
    <row r="538" spans="1:66" ht="0.95" customHeight="1">
      <c r="M538" s="16"/>
      <c r="BN538" s="16"/>
    </row>
    <row r="539" spans="1:66" ht="0.95" customHeight="1">
      <c r="M539" s="16"/>
      <c r="BN539" s="16"/>
    </row>
    <row r="540" spans="1:66" ht="0.95" customHeight="1">
      <c r="M540" s="16"/>
      <c r="BN540" s="16"/>
    </row>
    <row r="541" spans="1:66" ht="16.5" thickBot="1">
      <c r="D541" s="1" t="s">
        <v>26</v>
      </c>
      <c r="E541" s="1" t="s">
        <v>3</v>
      </c>
      <c r="F541" s="4" t="s">
        <v>4</v>
      </c>
      <c r="G541" s="4" t="s">
        <v>8</v>
      </c>
      <c r="H541" s="4" t="s">
        <v>5</v>
      </c>
      <c r="I541" s="4" t="s">
        <v>6</v>
      </c>
      <c r="J541" s="4" t="s">
        <v>7</v>
      </c>
      <c r="K541" s="5" t="s">
        <v>56</v>
      </c>
      <c r="M541" s="16"/>
      <c r="N541" s="178" t="s">
        <v>26</v>
      </c>
      <c r="O541" s="1" t="s">
        <v>26</v>
      </c>
      <c r="P541" s="1" t="s">
        <v>26</v>
      </c>
      <c r="Q541" s="1" t="s">
        <v>26</v>
      </c>
      <c r="R541" s="1" t="s">
        <v>26</v>
      </c>
      <c r="S541" s="17" t="s">
        <v>105</v>
      </c>
      <c r="T541" s="17" t="s">
        <v>105</v>
      </c>
      <c r="U541" s="17" t="s">
        <v>105</v>
      </c>
      <c r="X541" s="156"/>
      <c r="AA541" s="156"/>
      <c r="AB541" s="91"/>
      <c r="AC541" s="91"/>
      <c r="AD541" s="1"/>
      <c r="AE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6"/>
    </row>
    <row r="542" spans="1:66">
      <c r="A542" s="319">
        <v>47</v>
      </c>
      <c r="B542" s="230" t="s">
        <v>18</v>
      </c>
      <c r="C542" s="231"/>
      <c r="D542" s="92">
        <f>+入力シート①!Y$2</f>
        <v>0</v>
      </c>
      <c r="E542" s="19"/>
      <c r="F542" s="32"/>
      <c r="G542" s="32"/>
      <c r="H542" s="32"/>
      <c r="I542" s="32"/>
      <c r="J542" s="32"/>
      <c r="K542" s="33"/>
      <c r="M542" s="16"/>
      <c r="N542" s="92">
        <v>0</v>
      </c>
      <c r="O542" s="92">
        <v>0</v>
      </c>
      <c r="P542" s="92">
        <v>0</v>
      </c>
      <c r="Q542" s="92">
        <v>0</v>
      </c>
      <c r="R542" s="92">
        <v>0</v>
      </c>
      <c r="S542" s="165">
        <v>0</v>
      </c>
      <c r="T542" s="165">
        <v>0</v>
      </c>
      <c r="U542" s="165">
        <v>0</v>
      </c>
      <c r="V542" s="17">
        <v>0</v>
      </c>
      <c r="X542" s="17">
        <f t="shared" ref="X542:BF542" si="197">+X$1</f>
        <v>2009</v>
      </c>
      <c r="Y542" s="17">
        <f t="shared" si="197"/>
        <v>2008</v>
      </c>
      <c r="Z542" s="17">
        <f t="shared" si="197"/>
        <v>2007</v>
      </c>
      <c r="AA542" s="17">
        <f t="shared" si="197"/>
        <v>2006</v>
      </c>
      <c r="AB542" s="90">
        <f t="shared" si="197"/>
        <v>2005</v>
      </c>
      <c r="AC542" s="90">
        <f t="shared" si="197"/>
        <v>2004</v>
      </c>
      <c r="AD542">
        <f t="shared" si="197"/>
        <v>2003</v>
      </c>
      <c r="AE542">
        <f t="shared" si="197"/>
        <v>2002</v>
      </c>
      <c r="AF542">
        <f t="shared" si="197"/>
        <v>2001</v>
      </c>
      <c r="AG542">
        <f t="shared" si="197"/>
        <v>2000</v>
      </c>
      <c r="AH542">
        <f t="shared" si="197"/>
        <v>1999</v>
      </c>
      <c r="AI542">
        <f t="shared" si="197"/>
        <v>1998</v>
      </c>
      <c r="AJ542">
        <f t="shared" si="197"/>
        <v>1997</v>
      </c>
      <c r="AK542">
        <f t="shared" si="197"/>
        <v>1996</v>
      </c>
      <c r="AL542">
        <f t="shared" si="197"/>
        <v>1995</v>
      </c>
      <c r="AM542">
        <f t="shared" si="197"/>
        <v>1994</v>
      </c>
      <c r="AN542">
        <f t="shared" si="197"/>
        <v>0</v>
      </c>
      <c r="AO542">
        <f t="shared" si="197"/>
        <v>1992</v>
      </c>
      <c r="AP542">
        <f t="shared" si="197"/>
        <v>1991</v>
      </c>
      <c r="AQ542">
        <f t="shared" si="197"/>
        <v>1990</v>
      </c>
      <c r="AR542">
        <f t="shared" si="197"/>
        <v>1990</v>
      </c>
      <c r="AS542">
        <f t="shared" si="197"/>
        <v>1990</v>
      </c>
      <c r="AT542">
        <f t="shared" si="197"/>
        <v>1989</v>
      </c>
      <c r="AU542">
        <f t="shared" si="197"/>
        <v>1989</v>
      </c>
      <c r="AV542">
        <f t="shared" si="197"/>
        <v>1988</v>
      </c>
      <c r="AW542">
        <f t="shared" si="197"/>
        <v>1987</v>
      </c>
      <c r="AX542">
        <f t="shared" si="197"/>
        <v>1987</v>
      </c>
      <c r="AY542">
        <f t="shared" si="197"/>
        <v>1986</v>
      </c>
      <c r="AZ542">
        <f t="shared" si="197"/>
        <v>1986</v>
      </c>
      <c r="BA542">
        <f t="shared" si="197"/>
        <v>1986</v>
      </c>
      <c r="BB542">
        <f t="shared" si="197"/>
        <v>1985</v>
      </c>
      <c r="BC542">
        <f t="shared" si="197"/>
        <v>1985</v>
      </c>
      <c r="BD542">
        <f t="shared" si="197"/>
        <v>1985</v>
      </c>
      <c r="BE542">
        <f t="shared" si="197"/>
        <v>1984</v>
      </c>
      <c r="BF542">
        <f t="shared" si="197"/>
        <v>1984</v>
      </c>
      <c r="BG542">
        <f t="shared" ref="BG542:BM542" si="198">+BG$1</f>
        <v>1984</v>
      </c>
      <c r="BH542">
        <f t="shared" si="198"/>
        <v>1983</v>
      </c>
      <c r="BI542">
        <f t="shared" si="198"/>
        <v>1983</v>
      </c>
      <c r="BJ542">
        <f t="shared" si="198"/>
        <v>1983</v>
      </c>
      <c r="BK542">
        <f t="shared" si="198"/>
        <v>1982</v>
      </c>
      <c r="BL542">
        <f t="shared" si="198"/>
        <v>1981</v>
      </c>
      <c r="BM542">
        <f t="shared" si="198"/>
        <v>1980</v>
      </c>
      <c r="BN542" s="16"/>
    </row>
    <row r="543" spans="1:66">
      <c r="A543" s="319"/>
      <c r="B543" s="230" t="s">
        <v>19</v>
      </c>
      <c r="C543" s="231"/>
      <c r="D543" s="93">
        <f>+入力シート①!Y$2</f>
        <v>0</v>
      </c>
      <c r="E543" s="20"/>
      <c r="F543" s="34"/>
      <c r="G543" s="34"/>
      <c r="H543" s="34"/>
      <c r="I543" s="34"/>
      <c r="J543" s="34"/>
      <c r="K543" s="35"/>
      <c r="M543" s="16"/>
      <c r="N543" s="93">
        <v>0</v>
      </c>
      <c r="O543" s="93">
        <v>0</v>
      </c>
      <c r="P543" s="93">
        <v>0</v>
      </c>
      <c r="Q543" s="93">
        <v>0</v>
      </c>
      <c r="R543" s="93">
        <v>0</v>
      </c>
      <c r="S543" s="166">
        <v>0</v>
      </c>
      <c r="T543" s="166">
        <v>0</v>
      </c>
      <c r="U543" s="166">
        <v>0</v>
      </c>
      <c r="V543" s="17">
        <v>0</v>
      </c>
      <c r="X543" s="17">
        <f>+X$3</f>
        <v>11</v>
      </c>
      <c r="Y543" s="17">
        <f>+Y$3</f>
        <v>11</v>
      </c>
      <c r="Z543" s="17">
        <f>+Z$3</f>
        <v>11</v>
      </c>
      <c r="AA543" s="17">
        <f t="shared" ref="AA543:BM543" si="199">+AA$3</f>
        <v>11</v>
      </c>
      <c r="AB543" s="90">
        <f t="shared" si="199"/>
        <v>11</v>
      </c>
      <c r="AC543" s="90">
        <f t="shared" si="199"/>
        <v>11</v>
      </c>
      <c r="AD543">
        <f t="shared" si="199"/>
        <v>11</v>
      </c>
      <c r="AE543">
        <f t="shared" si="199"/>
        <v>11</v>
      </c>
      <c r="AF543">
        <f t="shared" si="199"/>
        <v>11</v>
      </c>
      <c r="AG543">
        <f t="shared" si="199"/>
        <v>11</v>
      </c>
      <c r="AH543">
        <f t="shared" si="199"/>
        <v>11</v>
      </c>
      <c r="AI543">
        <f t="shared" si="199"/>
        <v>11</v>
      </c>
      <c r="AJ543">
        <f t="shared" si="199"/>
        <v>11</v>
      </c>
      <c r="AK543">
        <f t="shared" si="199"/>
        <v>11</v>
      </c>
      <c r="AL543">
        <f t="shared" si="199"/>
        <v>11</v>
      </c>
      <c r="AM543">
        <f t="shared" si="199"/>
        <v>11</v>
      </c>
      <c r="AN543">
        <f t="shared" si="199"/>
        <v>11</v>
      </c>
      <c r="AO543">
        <f t="shared" si="199"/>
        <v>11</v>
      </c>
      <c r="AP543">
        <f t="shared" si="199"/>
        <v>11</v>
      </c>
      <c r="AQ543">
        <f t="shared" si="199"/>
        <v>11</v>
      </c>
      <c r="AR543">
        <f t="shared" si="199"/>
        <v>11</v>
      </c>
      <c r="AS543">
        <f t="shared" si="199"/>
        <v>11</v>
      </c>
      <c r="AT543">
        <f t="shared" si="199"/>
        <v>11</v>
      </c>
      <c r="AU543">
        <f t="shared" si="199"/>
        <v>11</v>
      </c>
      <c r="AV543">
        <f t="shared" si="199"/>
        <v>11</v>
      </c>
      <c r="AW543">
        <f t="shared" si="199"/>
        <v>11</v>
      </c>
      <c r="AX543">
        <f t="shared" si="199"/>
        <v>11</v>
      </c>
      <c r="AY543">
        <f t="shared" si="199"/>
        <v>11</v>
      </c>
      <c r="AZ543">
        <f t="shared" si="199"/>
        <v>11</v>
      </c>
      <c r="BA543">
        <f t="shared" si="199"/>
        <v>11</v>
      </c>
      <c r="BB543">
        <f t="shared" si="199"/>
        <v>11</v>
      </c>
      <c r="BC543">
        <f t="shared" si="199"/>
        <v>11</v>
      </c>
      <c r="BD543">
        <f t="shared" si="199"/>
        <v>11</v>
      </c>
      <c r="BE543">
        <f t="shared" si="199"/>
        <v>11</v>
      </c>
      <c r="BF543">
        <f t="shared" si="199"/>
        <v>11</v>
      </c>
      <c r="BG543">
        <f t="shared" si="199"/>
        <v>11</v>
      </c>
      <c r="BH543">
        <f t="shared" si="199"/>
        <v>11</v>
      </c>
      <c r="BI543">
        <f t="shared" si="199"/>
        <v>11</v>
      </c>
      <c r="BJ543">
        <f t="shared" si="199"/>
        <v>11</v>
      </c>
      <c r="BK543">
        <f t="shared" si="199"/>
        <v>11</v>
      </c>
      <c r="BL543">
        <f t="shared" si="199"/>
        <v>11</v>
      </c>
      <c r="BM543">
        <f t="shared" si="199"/>
        <v>11</v>
      </c>
      <c r="BN543" s="16"/>
    </row>
    <row r="544" spans="1:66">
      <c r="A544" s="319"/>
      <c r="B544" s="230" t="s">
        <v>20</v>
      </c>
      <c r="C544" s="231"/>
      <c r="D544" s="94">
        <f>+入力シート①!Y$2</f>
        <v>0</v>
      </c>
      <c r="E544" s="20"/>
      <c r="F544" s="34"/>
      <c r="G544" s="34"/>
      <c r="H544" s="34"/>
      <c r="I544" s="34"/>
      <c r="J544" s="34"/>
      <c r="K544" s="35"/>
      <c r="M544" s="16"/>
      <c r="N544" s="201">
        <v>0</v>
      </c>
      <c r="O544" s="94">
        <v>0</v>
      </c>
      <c r="P544" s="94">
        <v>0</v>
      </c>
      <c r="Q544" s="94">
        <v>0</v>
      </c>
      <c r="R544" s="94">
        <v>0</v>
      </c>
      <c r="S544" s="163">
        <v>0</v>
      </c>
      <c r="T544" s="163">
        <v>0</v>
      </c>
      <c r="U544" s="163">
        <v>0</v>
      </c>
      <c r="V544" s="17">
        <v>0</v>
      </c>
      <c r="AC544" s="90">
        <v>5</v>
      </c>
      <c r="AD544">
        <v>18</v>
      </c>
      <c r="AI544">
        <v>9</v>
      </c>
      <c r="AK544">
        <v>11</v>
      </c>
      <c r="AL544">
        <v>17</v>
      </c>
      <c r="AR544">
        <v>13</v>
      </c>
      <c r="AU544">
        <v>22</v>
      </c>
      <c r="AZ544">
        <v>18</v>
      </c>
      <c r="BE544">
        <v>12</v>
      </c>
      <c r="BJ544">
        <v>4</v>
      </c>
      <c r="BN544" s="16"/>
    </row>
    <row r="545" spans="1:66">
      <c r="A545" s="319"/>
      <c r="B545" s="230" t="s">
        <v>57</v>
      </c>
      <c r="C545" s="231"/>
      <c r="D545">
        <f>+入力シート①!Y$3</f>
        <v>47</v>
      </c>
      <c r="E545" s="20"/>
      <c r="F545" s="34"/>
      <c r="G545" s="34"/>
      <c r="H545" s="34"/>
      <c r="I545" s="34"/>
      <c r="J545" s="34"/>
      <c r="K545" s="35"/>
      <c r="M545" s="16"/>
      <c r="N545" s="177">
        <v>47</v>
      </c>
      <c r="O545">
        <v>47</v>
      </c>
      <c r="P545">
        <v>47</v>
      </c>
      <c r="Q545">
        <v>47</v>
      </c>
      <c r="R545">
        <v>47</v>
      </c>
      <c r="S545" s="17">
        <v>47</v>
      </c>
      <c r="T545" s="17">
        <v>47</v>
      </c>
      <c r="U545" s="17">
        <v>47</v>
      </c>
      <c r="V545" s="17">
        <v>47</v>
      </c>
      <c r="X545" s="17">
        <f>+$A$542</f>
        <v>47</v>
      </c>
      <c r="Y545" s="17">
        <f>+$A$542</f>
        <v>47</v>
      </c>
      <c r="Z545" s="17">
        <f>+$A$542</f>
        <v>47</v>
      </c>
      <c r="AA545" s="17">
        <f t="shared" ref="AA545:BM545" si="200">+$A$542</f>
        <v>47</v>
      </c>
      <c r="AB545" s="90">
        <f t="shared" si="200"/>
        <v>47</v>
      </c>
      <c r="AC545" s="90">
        <f t="shared" si="200"/>
        <v>47</v>
      </c>
      <c r="AD545">
        <f t="shared" si="200"/>
        <v>47</v>
      </c>
      <c r="AE545">
        <f t="shared" si="200"/>
        <v>47</v>
      </c>
      <c r="AF545">
        <f t="shared" si="200"/>
        <v>47</v>
      </c>
      <c r="AG545">
        <f t="shared" si="200"/>
        <v>47</v>
      </c>
      <c r="AH545">
        <f t="shared" si="200"/>
        <v>47</v>
      </c>
      <c r="AI545">
        <f t="shared" si="200"/>
        <v>47</v>
      </c>
      <c r="AJ545">
        <f t="shared" si="200"/>
        <v>47</v>
      </c>
      <c r="AK545">
        <f t="shared" si="200"/>
        <v>47</v>
      </c>
      <c r="AL545">
        <f t="shared" si="200"/>
        <v>47</v>
      </c>
      <c r="AM545">
        <f t="shared" si="200"/>
        <v>47</v>
      </c>
      <c r="AN545">
        <f t="shared" si="200"/>
        <v>47</v>
      </c>
      <c r="AO545">
        <f t="shared" si="200"/>
        <v>47</v>
      </c>
      <c r="AP545">
        <f t="shared" si="200"/>
        <v>47</v>
      </c>
      <c r="AQ545">
        <f t="shared" si="200"/>
        <v>47</v>
      </c>
      <c r="AR545">
        <f t="shared" si="200"/>
        <v>47</v>
      </c>
      <c r="AS545">
        <f t="shared" si="200"/>
        <v>47</v>
      </c>
      <c r="AT545">
        <f t="shared" si="200"/>
        <v>47</v>
      </c>
      <c r="AU545">
        <f t="shared" si="200"/>
        <v>47</v>
      </c>
      <c r="AV545">
        <f t="shared" si="200"/>
        <v>47</v>
      </c>
      <c r="AW545">
        <f t="shared" si="200"/>
        <v>47</v>
      </c>
      <c r="AX545">
        <f t="shared" si="200"/>
        <v>47</v>
      </c>
      <c r="AY545">
        <f t="shared" si="200"/>
        <v>47</v>
      </c>
      <c r="AZ545">
        <f t="shared" si="200"/>
        <v>47</v>
      </c>
      <c r="BA545">
        <f t="shared" si="200"/>
        <v>47</v>
      </c>
      <c r="BB545">
        <f t="shared" si="200"/>
        <v>47</v>
      </c>
      <c r="BC545">
        <f t="shared" si="200"/>
        <v>47</v>
      </c>
      <c r="BD545">
        <f t="shared" si="200"/>
        <v>47</v>
      </c>
      <c r="BE545">
        <f t="shared" si="200"/>
        <v>47</v>
      </c>
      <c r="BF545">
        <f t="shared" si="200"/>
        <v>47</v>
      </c>
      <c r="BG545">
        <f t="shared" si="200"/>
        <v>47</v>
      </c>
      <c r="BH545">
        <f t="shared" si="200"/>
        <v>47</v>
      </c>
      <c r="BI545">
        <f t="shared" si="200"/>
        <v>47</v>
      </c>
      <c r="BJ545">
        <f t="shared" si="200"/>
        <v>47</v>
      </c>
      <c r="BK545">
        <f t="shared" si="200"/>
        <v>47</v>
      </c>
      <c r="BL545">
        <f t="shared" si="200"/>
        <v>47</v>
      </c>
      <c r="BM545">
        <f t="shared" si="200"/>
        <v>47</v>
      </c>
      <c r="BN545" s="16"/>
    </row>
    <row r="546" spans="1:66" ht="16.5" thickBot="1">
      <c r="A546" s="319"/>
      <c r="B546" s="230" t="s">
        <v>21</v>
      </c>
      <c r="C546" s="231"/>
      <c r="D546" s="99">
        <f>+入力シート①!Y$4</f>
        <v>0</v>
      </c>
      <c r="E546" s="21"/>
      <c r="F546" s="36"/>
      <c r="G546" s="36"/>
      <c r="H546" s="36"/>
      <c r="I546" s="36"/>
      <c r="J546" s="36"/>
      <c r="K546" s="37"/>
      <c r="M546" s="16"/>
      <c r="N546" s="202">
        <v>0</v>
      </c>
      <c r="O546" s="99">
        <v>0</v>
      </c>
      <c r="P546" s="99">
        <v>0</v>
      </c>
      <c r="Q546" s="99">
        <v>0</v>
      </c>
      <c r="R546" s="99">
        <v>0</v>
      </c>
      <c r="S546" s="164">
        <v>0</v>
      </c>
      <c r="T546" s="164">
        <v>0</v>
      </c>
      <c r="U546" s="164">
        <v>0</v>
      </c>
      <c r="V546" s="17">
        <v>0</v>
      </c>
      <c r="X546" s="164"/>
      <c r="BN546" s="16"/>
    </row>
    <row r="547" spans="1:66">
      <c r="A547" s="319"/>
      <c r="B547" s="227" t="s">
        <v>22</v>
      </c>
      <c r="C547" s="7">
        <v>0</v>
      </c>
      <c r="D547">
        <f>+入力シート①!Y$5</f>
        <v>0</v>
      </c>
      <c r="E547">
        <f t="shared" ref="E547:E559" si="201">+COUNT($M547:$BN547)</f>
        <v>19</v>
      </c>
      <c r="F547" s="5">
        <f t="shared" ref="F547:F559" si="202">+AVERAGE($M547:$BN547)</f>
        <v>12.452105263157895</v>
      </c>
      <c r="G547" s="5">
        <f t="shared" ref="G547:G559" si="203">+STDEV($M547:$BN547)</f>
        <v>12.165430338530463</v>
      </c>
      <c r="H547" s="5">
        <f t="shared" ref="H547:H559" si="204">+MAX($M547:$BN547)</f>
        <v>25.7</v>
      </c>
      <c r="I547" s="5">
        <f t="shared" ref="I547:I559" si="205">+MIN($M547:$BN547)</f>
        <v>0</v>
      </c>
      <c r="J547" s="5">
        <f>+D547-F547</f>
        <v>-12.452105263157895</v>
      </c>
      <c r="K547" s="5">
        <f>+J547/G547</f>
        <v>-1.0235647171246769</v>
      </c>
      <c r="M547" s="16"/>
      <c r="N547" s="177">
        <v>0</v>
      </c>
      <c r="O547">
        <v>0</v>
      </c>
      <c r="P547">
        <v>0</v>
      </c>
      <c r="Q547">
        <v>0</v>
      </c>
      <c r="R547">
        <v>0</v>
      </c>
      <c r="S547" s="17">
        <v>0</v>
      </c>
      <c r="T547" s="17">
        <v>0</v>
      </c>
      <c r="U547" s="17">
        <v>0</v>
      </c>
      <c r="V547" s="17">
        <v>0</v>
      </c>
      <c r="AC547" s="90">
        <v>24.9</v>
      </c>
      <c r="AD547">
        <v>23</v>
      </c>
      <c r="AI547">
        <v>23.3</v>
      </c>
      <c r="AK547">
        <v>24.89</v>
      </c>
      <c r="AL547">
        <v>23.4</v>
      </c>
      <c r="AR547">
        <v>23.4</v>
      </c>
      <c r="AU547">
        <v>22.8</v>
      </c>
      <c r="AZ547">
        <v>23.5</v>
      </c>
      <c r="BE547">
        <v>21.7</v>
      </c>
      <c r="BJ547">
        <v>25.7</v>
      </c>
      <c r="BN547" s="16"/>
    </row>
    <row r="548" spans="1:66">
      <c r="A548" s="319"/>
      <c r="B548" s="227"/>
      <c r="C548" s="7">
        <v>10</v>
      </c>
      <c r="D548">
        <f>+入力シート①!Y$6</f>
        <v>0</v>
      </c>
      <c r="E548">
        <f t="shared" si="201"/>
        <v>16</v>
      </c>
      <c r="F548" s="5">
        <f t="shared" si="202"/>
        <v>10.290625</v>
      </c>
      <c r="G548" s="5">
        <f t="shared" si="203"/>
        <v>12.101419458752211</v>
      </c>
      <c r="H548" s="5">
        <f t="shared" si="204"/>
        <v>25.91</v>
      </c>
      <c r="I548" s="5">
        <f t="shared" si="205"/>
        <v>0</v>
      </c>
      <c r="J548" s="5">
        <f t="shared" ref="J548:J559" si="206">+D548-F548</f>
        <v>-10.290625</v>
      </c>
      <c r="K548" s="5">
        <f t="shared" ref="K548:K559" si="207">+J548/G548</f>
        <v>-0.8503651191561189</v>
      </c>
      <c r="M548" s="16"/>
      <c r="N548" s="177">
        <v>0</v>
      </c>
      <c r="O548">
        <v>0</v>
      </c>
      <c r="P548">
        <v>0</v>
      </c>
      <c r="Q548">
        <v>0</v>
      </c>
      <c r="R548">
        <v>0</v>
      </c>
      <c r="S548" s="17">
        <v>0</v>
      </c>
      <c r="T548" s="17">
        <v>0</v>
      </c>
      <c r="U548" s="17">
        <v>0</v>
      </c>
      <c r="V548" s="17">
        <v>0</v>
      </c>
      <c r="AC548" s="90">
        <v>24.86</v>
      </c>
      <c r="AI548">
        <v>22.74</v>
      </c>
      <c r="AK548">
        <v>24.89</v>
      </c>
      <c r="AR548">
        <v>21.2</v>
      </c>
      <c r="AZ548">
        <v>23.18</v>
      </c>
      <c r="BE548">
        <v>21.87</v>
      </c>
      <c r="BJ548">
        <v>25.91</v>
      </c>
      <c r="BN548" s="16"/>
    </row>
    <row r="549" spans="1:66">
      <c r="A549" s="319"/>
      <c r="B549" s="227"/>
      <c r="C549" s="7">
        <v>20</v>
      </c>
      <c r="D549">
        <f>+入力シート①!Y$7</f>
        <v>0</v>
      </c>
      <c r="E549">
        <f t="shared" si="201"/>
        <v>16</v>
      </c>
      <c r="F549" s="5">
        <f t="shared" si="202"/>
        <v>10.24625</v>
      </c>
      <c r="G549" s="5">
        <f t="shared" si="203"/>
        <v>12.056086084076652</v>
      </c>
      <c r="H549" s="5">
        <f t="shared" si="204"/>
        <v>25.91</v>
      </c>
      <c r="I549" s="5">
        <f t="shared" si="205"/>
        <v>0</v>
      </c>
      <c r="J549" s="5">
        <f t="shared" si="206"/>
        <v>-10.24625</v>
      </c>
      <c r="K549" s="5">
        <f t="shared" si="207"/>
        <v>-0.84988195410556711</v>
      </c>
      <c r="M549" s="16"/>
      <c r="N549" s="177">
        <v>0</v>
      </c>
      <c r="O549">
        <v>0</v>
      </c>
      <c r="P549">
        <v>0</v>
      </c>
      <c r="Q549">
        <v>0</v>
      </c>
      <c r="R549">
        <v>0</v>
      </c>
      <c r="S549" s="17">
        <v>0</v>
      </c>
      <c r="T549" s="17">
        <v>0</v>
      </c>
      <c r="U549" s="17">
        <v>0</v>
      </c>
      <c r="V549" s="17">
        <v>0</v>
      </c>
      <c r="AC549" s="90">
        <v>24.85</v>
      </c>
      <c r="AI549">
        <v>22.58</v>
      </c>
      <c r="AK549">
        <v>24.88</v>
      </c>
      <c r="AR549">
        <v>21.03</v>
      </c>
      <c r="AZ549">
        <v>23.19</v>
      </c>
      <c r="BE549">
        <v>21.5</v>
      </c>
      <c r="BJ549">
        <v>25.91</v>
      </c>
      <c r="BN549" s="16"/>
    </row>
    <row r="550" spans="1:66">
      <c r="A550" s="319"/>
      <c r="B550" s="227"/>
      <c r="C550" s="7">
        <v>30</v>
      </c>
      <c r="D550">
        <f>+入力シート①!Y$8</f>
        <v>0</v>
      </c>
      <c r="E550">
        <f t="shared" si="201"/>
        <v>16</v>
      </c>
      <c r="F550" s="5">
        <f t="shared" si="202"/>
        <v>10.145</v>
      </c>
      <c r="G550" s="5">
        <f t="shared" si="203"/>
        <v>11.950105717802947</v>
      </c>
      <c r="H550" s="5">
        <f t="shared" si="204"/>
        <v>25.91</v>
      </c>
      <c r="I550" s="5">
        <f t="shared" si="205"/>
        <v>0</v>
      </c>
      <c r="J550" s="5">
        <f t="shared" si="206"/>
        <v>-10.145</v>
      </c>
      <c r="K550" s="5">
        <f t="shared" si="207"/>
        <v>-0.84894646453932632</v>
      </c>
      <c r="M550" s="16"/>
      <c r="N550" s="177">
        <v>0</v>
      </c>
      <c r="O550">
        <v>0</v>
      </c>
      <c r="P550">
        <v>0</v>
      </c>
      <c r="Q550">
        <v>0</v>
      </c>
      <c r="R550">
        <v>0</v>
      </c>
      <c r="S550" s="17">
        <v>0</v>
      </c>
      <c r="T550" s="17">
        <v>0</v>
      </c>
      <c r="U550" s="17">
        <v>0</v>
      </c>
      <c r="V550" s="17">
        <v>0</v>
      </c>
      <c r="AC550" s="90">
        <v>24.84</v>
      </c>
      <c r="AI550">
        <v>22.15</v>
      </c>
      <c r="AK550">
        <v>24.67</v>
      </c>
      <c r="AR550">
        <v>20.91</v>
      </c>
      <c r="AZ550">
        <v>23.15</v>
      </c>
      <c r="BE550">
        <v>20.69</v>
      </c>
      <c r="BJ550">
        <v>25.91</v>
      </c>
      <c r="BN550" s="16"/>
    </row>
    <row r="551" spans="1:66">
      <c r="A551" s="319"/>
      <c r="B551" s="227"/>
      <c r="C551" s="7">
        <v>50</v>
      </c>
      <c r="D551">
        <f>+入力シート①!Y$9</f>
        <v>0</v>
      </c>
      <c r="E551">
        <f t="shared" si="201"/>
        <v>16</v>
      </c>
      <c r="F551" s="5">
        <f t="shared" si="202"/>
        <v>9.8018750000000008</v>
      </c>
      <c r="G551" s="5">
        <f t="shared" si="203"/>
        <v>11.621834748294551</v>
      </c>
      <c r="H551" s="5">
        <f t="shared" si="204"/>
        <v>25.9</v>
      </c>
      <c r="I551" s="5">
        <f t="shared" si="205"/>
        <v>0</v>
      </c>
      <c r="J551" s="5">
        <f t="shared" si="206"/>
        <v>-9.8018750000000008</v>
      </c>
      <c r="K551" s="5">
        <f t="shared" si="207"/>
        <v>-0.84340168418229999</v>
      </c>
      <c r="M551" s="16"/>
      <c r="N551" s="177">
        <v>0</v>
      </c>
      <c r="O551">
        <v>0</v>
      </c>
      <c r="P551">
        <v>0</v>
      </c>
      <c r="Q551">
        <v>0</v>
      </c>
      <c r="R551">
        <v>0</v>
      </c>
      <c r="S551" s="17">
        <v>0</v>
      </c>
      <c r="T551" s="17">
        <v>0</v>
      </c>
      <c r="U551" s="17">
        <v>0</v>
      </c>
      <c r="V551" s="17">
        <v>0</v>
      </c>
      <c r="AC551" s="90">
        <v>24.84</v>
      </c>
      <c r="AI551">
        <v>18.03</v>
      </c>
      <c r="AK551">
        <v>24.22</v>
      </c>
      <c r="AR551">
        <v>20.6</v>
      </c>
      <c r="AZ551">
        <v>23.12</v>
      </c>
      <c r="BE551">
        <v>20.12</v>
      </c>
      <c r="BJ551">
        <v>25.9</v>
      </c>
      <c r="BN551" s="16"/>
    </row>
    <row r="552" spans="1:66">
      <c r="A552" s="319"/>
      <c r="B552" s="227"/>
      <c r="C552" s="7">
        <v>75</v>
      </c>
      <c r="D552">
        <f>+入力シート①!Y$10</f>
        <v>0</v>
      </c>
      <c r="E552">
        <f t="shared" si="201"/>
        <v>16</v>
      </c>
      <c r="F552" s="5">
        <f t="shared" si="202"/>
        <v>9.3056250000000009</v>
      </c>
      <c r="G552" s="5">
        <f t="shared" si="203"/>
        <v>11.08922057300091</v>
      </c>
      <c r="H552" s="5">
        <f t="shared" si="204"/>
        <v>24.4</v>
      </c>
      <c r="I552" s="5">
        <f t="shared" si="205"/>
        <v>0</v>
      </c>
      <c r="J552" s="5">
        <f t="shared" si="206"/>
        <v>-9.3056250000000009</v>
      </c>
      <c r="K552" s="5">
        <f t="shared" si="207"/>
        <v>-0.83915951880843132</v>
      </c>
      <c r="M552" s="16"/>
      <c r="N552" s="177">
        <v>0</v>
      </c>
      <c r="O552">
        <v>0</v>
      </c>
      <c r="P552">
        <v>0</v>
      </c>
      <c r="Q552">
        <v>0</v>
      </c>
      <c r="R552">
        <v>0</v>
      </c>
      <c r="S552" s="17">
        <v>0</v>
      </c>
      <c r="T552" s="17">
        <v>0</v>
      </c>
      <c r="U552" s="17">
        <v>0</v>
      </c>
      <c r="V552" s="17">
        <v>0</v>
      </c>
      <c r="AC552" s="90">
        <v>23.62</v>
      </c>
      <c r="AI552">
        <v>15.87</v>
      </c>
      <c r="AK552">
        <v>23.88</v>
      </c>
      <c r="AR552">
        <v>18.59</v>
      </c>
      <c r="AZ552">
        <v>22.8</v>
      </c>
      <c r="BE552">
        <v>19.73</v>
      </c>
      <c r="BJ552">
        <v>24.4</v>
      </c>
      <c r="BN552" s="16"/>
    </row>
    <row r="553" spans="1:66">
      <c r="A553" s="319"/>
      <c r="B553" s="227"/>
      <c r="C553" s="7">
        <v>100</v>
      </c>
      <c r="D553">
        <f>+入力シート①!Y$11</f>
        <v>0</v>
      </c>
      <c r="E553">
        <f t="shared" si="201"/>
        <v>16</v>
      </c>
      <c r="F553" s="5">
        <f t="shared" si="202"/>
        <v>8.4493749999999999</v>
      </c>
      <c r="G553" s="5">
        <f t="shared" si="203"/>
        <v>10.180438411483072</v>
      </c>
      <c r="H553" s="5">
        <f t="shared" si="204"/>
        <v>23.34</v>
      </c>
      <c r="I553" s="5">
        <f t="shared" si="205"/>
        <v>0</v>
      </c>
      <c r="J553" s="5">
        <f t="shared" si="206"/>
        <v>-8.4493749999999999</v>
      </c>
      <c r="K553" s="5">
        <f t="shared" si="207"/>
        <v>-0.82996180110175688</v>
      </c>
      <c r="M553" s="16"/>
      <c r="N553" s="177">
        <v>0</v>
      </c>
      <c r="O553">
        <v>0</v>
      </c>
      <c r="P553">
        <v>0</v>
      </c>
      <c r="Q553">
        <v>0</v>
      </c>
      <c r="R553">
        <v>0</v>
      </c>
      <c r="S553" s="17">
        <v>0</v>
      </c>
      <c r="T553" s="17">
        <v>0</v>
      </c>
      <c r="U553" s="17">
        <v>0</v>
      </c>
      <c r="V553" s="17">
        <v>0</v>
      </c>
      <c r="AC553" s="90">
        <v>22.2</v>
      </c>
      <c r="AI553">
        <v>13.34</v>
      </c>
      <c r="AK553">
        <v>23.34</v>
      </c>
      <c r="AR553">
        <v>16.04</v>
      </c>
      <c r="AZ553">
        <v>21.61</v>
      </c>
      <c r="BE553">
        <v>17.12</v>
      </c>
      <c r="BJ553">
        <v>21.54</v>
      </c>
      <c r="BN553" s="16"/>
    </row>
    <row r="554" spans="1:66">
      <c r="A554" s="319"/>
      <c r="B554" s="227"/>
      <c r="C554" s="7">
        <v>150</v>
      </c>
      <c r="D554">
        <f>+入力シート①!Y$12</f>
        <v>0</v>
      </c>
      <c r="E554">
        <f t="shared" si="201"/>
        <v>16</v>
      </c>
      <c r="F554" s="5">
        <f t="shared" si="202"/>
        <v>7.4456249999999997</v>
      </c>
      <c r="G554" s="5">
        <f t="shared" si="203"/>
        <v>9.0671097701160193</v>
      </c>
      <c r="H554" s="5">
        <f t="shared" si="204"/>
        <v>20.77</v>
      </c>
      <c r="I554" s="5">
        <f t="shared" si="205"/>
        <v>0</v>
      </c>
      <c r="J554" s="5">
        <f t="shared" si="206"/>
        <v>-7.4456249999999997</v>
      </c>
      <c r="K554" s="5">
        <f t="shared" si="207"/>
        <v>-0.82116850780165729</v>
      </c>
      <c r="M554" s="16"/>
      <c r="N554" s="177">
        <v>0</v>
      </c>
      <c r="O554">
        <v>0</v>
      </c>
      <c r="P554">
        <v>0</v>
      </c>
      <c r="Q554">
        <v>0</v>
      </c>
      <c r="R554">
        <v>0</v>
      </c>
      <c r="S554" s="17">
        <v>0</v>
      </c>
      <c r="T554" s="17">
        <v>0</v>
      </c>
      <c r="U554" s="17">
        <v>0</v>
      </c>
      <c r="V554" s="17">
        <v>0</v>
      </c>
      <c r="AC554" s="90">
        <v>20.59</v>
      </c>
      <c r="AI554">
        <v>11.35</v>
      </c>
      <c r="AK554">
        <v>19.29</v>
      </c>
      <c r="AR554">
        <v>13.02</v>
      </c>
      <c r="AZ554">
        <v>20.77</v>
      </c>
      <c r="BE554">
        <v>14.54</v>
      </c>
      <c r="BJ554">
        <v>19.57</v>
      </c>
      <c r="BN554" s="16"/>
    </row>
    <row r="555" spans="1:66">
      <c r="A555" s="319"/>
      <c r="B555" s="227"/>
      <c r="C555" s="7">
        <v>200</v>
      </c>
      <c r="D555">
        <f>+入力シート①!Y$13</f>
        <v>0</v>
      </c>
      <c r="E555">
        <f t="shared" si="201"/>
        <v>16</v>
      </c>
      <c r="F555" s="5">
        <f t="shared" si="202"/>
        <v>6.6137500000000005</v>
      </c>
      <c r="G555" s="5">
        <f t="shared" si="203"/>
        <v>8.2034333259515986</v>
      </c>
      <c r="H555" s="5">
        <f t="shared" si="204"/>
        <v>19.48</v>
      </c>
      <c r="I555" s="5">
        <f t="shared" si="205"/>
        <v>0</v>
      </c>
      <c r="J555" s="5">
        <f t="shared" si="206"/>
        <v>-6.6137500000000005</v>
      </c>
      <c r="K555" s="5">
        <f t="shared" si="207"/>
        <v>-0.80621731623969839</v>
      </c>
      <c r="M555" s="16"/>
      <c r="N555" s="177">
        <v>0</v>
      </c>
      <c r="O555">
        <v>0</v>
      </c>
      <c r="P555">
        <v>0</v>
      </c>
      <c r="Q555">
        <v>0</v>
      </c>
      <c r="R555">
        <v>0</v>
      </c>
      <c r="S555" s="17">
        <v>0</v>
      </c>
      <c r="T555" s="17">
        <v>0</v>
      </c>
      <c r="U555" s="17">
        <v>0</v>
      </c>
      <c r="V555" s="17">
        <v>0</v>
      </c>
      <c r="AC555" s="90">
        <v>19.04</v>
      </c>
      <c r="AI555">
        <v>9.7799999999999994</v>
      </c>
      <c r="AK555">
        <v>17.38</v>
      </c>
      <c r="AR555">
        <v>10.45</v>
      </c>
      <c r="AZ555">
        <v>19.48</v>
      </c>
      <c r="BE555">
        <v>11.71</v>
      </c>
      <c r="BJ555">
        <v>17.98</v>
      </c>
      <c r="BN555" s="16"/>
    </row>
    <row r="556" spans="1:66">
      <c r="A556" s="319"/>
      <c r="B556" s="227"/>
      <c r="C556" s="7">
        <v>300</v>
      </c>
      <c r="D556">
        <f>+入力シート①!Y$14</f>
        <v>0</v>
      </c>
      <c r="E556">
        <f t="shared" si="201"/>
        <v>12</v>
      </c>
      <c r="F556" s="5">
        <f t="shared" si="202"/>
        <v>2.8800000000000003</v>
      </c>
      <c r="G556" s="5">
        <f t="shared" si="203"/>
        <v>5.6000974017503404</v>
      </c>
      <c r="H556" s="5">
        <f t="shared" si="204"/>
        <v>16.84</v>
      </c>
      <c r="I556" s="5">
        <f t="shared" si="205"/>
        <v>0</v>
      </c>
      <c r="J556" s="5">
        <f t="shared" si="206"/>
        <v>-2.8800000000000003</v>
      </c>
      <c r="K556" s="5">
        <f t="shared" si="207"/>
        <v>-0.51427676938258982</v>
      </c>
      <c r="M556" s="16"/>
      <c r="N556" s="177">
        <v>0</v>
      </c>
      <c r="O556">
        <v>0</v>
      </c>
      <c r="P556">
        <v>0</v>
      </c>
      <c r="Q556">
        <v>0</v>
      </c>
      <c r="R556">
        <v>0</v>
      </c>
      <c r="S556" s="17">
        <v>0</v>
      </c>
      <c r="T556" s="17">
        <v>0</v>
      </c>
      <c r="U556" s="17">
        <v>0</v>
      </c>
      <c r="V556" s="17">
        <v>0</v>
      </c>
      <c r="AC556" s="90">
        <v>16.84</v>
      </c>
      <c r="AI556">
        <v>7.46</v>
      </c>
      <c r="AK556">
        <v>10.26</v>
      </c>
      <c r="BN556" s="16"/>
    </row>
    <row r="557" spans="1:66">
      <c r="A557" s="319"/>
      <c r="B557" s="227"/>
      <c r="C557" s="7">
        <v>400</v>
      </c>
      <c r="D557">
        <f>+入力シート①!Y$15</f>
        <v>0</v>
      </c>
      <c r="E557">
        <f t="shared" si="201"/>
        <v>12</v>
      </c>
      <c r="F557" s="5">
        <f t="shared" si="202"/>
        <v>2.5358333333333332</v>
      </c>
      <c r="G557" s="5">
        <f t="shared" si="203"/>
        <v>4.9690742842529776</v>
      </c>
      <c r="H557" s="5">
        <f t="shared" si="204"/>
        <v>15.18</v>
      </c>
      <c r="I557" s="5">
        <f t="shared" si="205"/>
        <v>0</v>
      </c>
      <c r="J557" s="5">
        <f t="shared" si="206"/>
        <v>-2.5358333333333332</v>
      </c>
      <c r="K557" s="5">
        <f t="shared" si="207"/>
        <v>-0.51032308801850723</v>
      </c>
      <c r="M557" s="16"/>
      <c r="N557" s="177">
        <v>0</v>
      </c>
      <c r="O557">
        <v>0</v>
      </c>
      <c r="P557">
        <v>0</v>
      </c>
      <c r="Q557">
        <v>0</v>
      </c>
      <c r="R557">
        <v>0</v>
      </c>
      <c r="S557" s="17">
        <v>0</v>
      </c>
      <c r="T557" s="17">
        <v>0</v>
      </c>
      <c r="U557" s="17">
        <v>0</v>
      </c>
      <c r="V557" s="17">
        <v>0</v>
      </c>
      <c r="AC557" s="90">
        <v>15.18</v>
      </c>
      <c r="AI557">
        <v>6.61</v>
      </c>
      <c r="AK557">
        <v>8.64</v>
      </c>
      <c r="BN557" s="16"/>
    </row>
    <row r="558" spans="1:66">
      <c r="A558" s="319"/>
      <c r="B558" s="227"/>
      <c r="C558" s="7">
        <v>500</v>
      </c>
      <c r="D558">
        <f>+入力シート①!Y$16</f>
        <v>0</v>
      </c>
      <c r="E558">
        <f t="shared" si="201"/>
        <v>10</v>
      </c>
      <c r="F558" s="5">
        <f t="shared" si="202"/>
        <v>1.2589999999999999</v>
      </c>
      <c r="G558" s="5">
        <f t="shared" si="203"/>
        <v>3.9813075741519897</v>
      </c>
      <c r="H558" s="5">
        <f t="shared" si="204"/>
        <v>12.59</v>
      </c>
      <c r="I558" s="5">
        <f t="shared" si="205"/>
        <v>0</v>
      </c>
      <c r="J558" s="5">
        <f t="shared" si="206"/>
        <v>-1.2589999999999999</v>
      </c>
      <c r="K558" s="5">
        <f t="shared" si="207"/>
        <v>-0.31622776601683789</v>
      </c>
      <c r="M558" s="16"/>
      <c r="N558" s="177">
        <v>0</v>
      </c>
      <c r="O558">
        <v>0</v>
      </c>
      <c r="P558">
        <v>0</v>
      </c>
      <c r="Q558">
        <v>0</v>
      </c>
      <c r="R558">
        <v>0</v>
      </c>
      <c r="S558" s="17">
        <v>0</v>
      </c>
      <c r="T558" s="17">
        <v>0</v>
      </c>
      <c r="U558" s="17">
        <v>0</v>
      </c>
      <c r="V558" s="17">
        <v>0</v>
      </c>
      <c r="AC558" s="90">
        <v>12.59</v>
      </c>
      <c r="BN558" s="16"/>
    </row>
    <row r="559" spans="1:66">
      <c r="A559" s="319"/>
      <c r="B559" s="227"/>
      <c r="C559" s="7">
        <v>600</v>
      </c>
      <c r="D559">
        <f>+入力シート①!Y$17</f>
        <v>0</v>
      </c>
      <c r="E559">
        <f t="shared" si="201"/>
        <v>9</v>
      </c>
      <c r="F559" s="5">
        <f t="shared" si="202"/>
        <v>0</v>
      </c>
      <c r="G559" s="5">
        <f t="shared" si="203"/>
        <v>0</v>
      </c>
      <c r="H559" s="5">
        <f t="shared" si="204"/>
        <v>0</v>
      </c>
      <c r="I559" s="5">
        <f t="shared" si="205"/>
        <v>0</v>
      </c>
      <c r="J559" s="5">
        <f t="shared" si="206"/>
        <v>0</v>
      </c>
      <c r="K559" s="5" t="e">
        <f t="shared" si="207"/>
        <v>#DIV/0!</v>
      </c>
      <c r="M559" s="16"/>
      <c r="N559" s="177">
        <v>0</v>
      </c>
      <c r="O559">
        <v>0</v>
      </c>
      <c r="P559">
        <v>0</v>
      </c>
      <c r="Q559">
        <v>0</v>
      </c>
      <c r="R559">
        <v>0</v>
      </c>
      <c r="S559" s="17">
        <v>0</v>
      </c>
      <c r="T559" s="17">
        <v>0</v>
      </c>
      <c r="U559" s="17">
        <v>0</v>
      </c>
      <c r="V559" s="17">
        <v>0</v>
      </c>
      <c r="BN559" s="16"/>
    </row>
    <row r="560" spans="1:66">
      <c r="A560" s="319"/>
      <c r="B560" s="13"/>
      <c r="C560" s="13"/>
      <c r="D560" s="18"/>
      <c r="E560" s="18"/>
      <c r="F560" s="38"/>
      <c r="G560" s="38"/>
      <c r="H560" s="38"/>
      <c r="I560" s="38"/>
      <c r="J560" s="38"/>
      <c r="K560" s="38"/>
      <c r="L560" s="18"/>
      <c r="M560" s="16"/>
      <c r="N560" s="181"/>
      <c r="O560" s="18"/>
      <c r="P560" s="175"/>
      <c r="Q560" s="175"/>
      <c r="R560" s="175"/>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6"/>
    </row>
    <row r="561" spans="1:66">
      <c r="A561" s="319"/>
      <c r="B561" s="228" t="s">
        <v>25</v>
      </c>
      <c r="C561" s="11" t="s">
        <v>23</v>
      </c>
      <c r="D561">
        <f>+入力シート①!Y$19</f>
        <v>0</v>
      </c>
      <c r="E561">
        <f>+COUNT($M561:$BN561)</f>
        <v>16</v>
      </c>
      <c r="F561" s="5">
        <f>+AVERAGE($M561:$BN561)</f>
        <v>76.375</v>
      </c>
      <c r="G561" s="5">
        <f>+STDEV($M561:$BN561)</f>
        <v>123.5113355121707</v>
      </c>
      <c r="H561" s="5">
        <f>+MAX($M561:$BN561)</f>
        <v>335</v>
      </c>
      <c r="I561" s="5">
        <f>+MIN($M561:$BN561)</f>
        <v>0</v>
      </c>
      <c r="J561" s="5">
        <f>+D561-F561</f>
        <v>-76.375</v>
      </c>
      <c r="K561" s="5">
        <f>+J561/G561</f>
        <v>-0.61836429574088825</v>
      </c>
      <c r="M561" s="16"/>
      <c r="N561" s="177">
        <v>0</v>
      </c>
      <c r="O561">
        <v>0</v>
      </c>
      <c r="P561">
        <v>0</v>
      </c>
      <c r="Q561">
        <v>0</v>
      </c>
      <c r="R561">
        <v>0</v>
      </c>
      <c r="S561" s="17">
        <v>0</v>
      </c>
      <c r="T561" s="17">
        <v>0</v>
      </c>
      <c r="U561" s="17">
        <v>0</v>
      </c>
      <c r="V561" s="17">
        <v>0</v>
      </c>
      <c r="AC561" s="90">
        <v>40</v>
      </c>
      <c r="AD561">
        <v>216</v>
      </c>
      <c r="AI561">
        <v>257</v>
      </c>
      <c r="AK561">
        <v>45</v>
      </c>
      <c r="AR561">
        <v>24</v>
      </c>
      <c r="BE561">
        <v>305</v>
      </c>
      <c r="BJ561">
        <v>335</v>
      </c>
      <c r="BN561" s="16"/>
    </row>
    <row r="562" spans="1:66">
      <c r="A562" s="319"/>
      <c r="B562" s="229"/>
      <c r="C562" s="8" t="s">
        <v>24</v>
      </c>
      <c r="D562">
        <f>+入力シート①!Y$20</f>
        <v>0</v>
      </c>
      <c r="E562">
        <f>+COUNT($M562:$BN562)</f>
        <v>16</v>
      </c>
      <c r="F562" s="5">
        <f>+AVERAGE($M562:$BN562)</f>
        <v>0.5412499999999999</v>
      </c>
      <c r="G562" s="5">
        <f>+STDEV($M562:$BN562)</f>
        <v>0.81781721674222541</v>
      </c>
      <c r="H562" s="5">
        <f>+MAX($M562:$BN562)</f>
        <v>2.2999999999999998</v>
      </c>
      <c r="I562" s="5">
        <f>+MIN($M562:$BN562)</f>
        <v>0</v>
      </c>
      <c r="J562" s="5">
        <f>+D562-F562</f>
        <v>-0.5412499999999999</v>
      </c>
      <c r="K562" s="5">
        <f>+J562/G562</f>
        <v>-0.66182270184536962</v>
      </c>
      <c r="M562" s="16"/>
      <c r="N562" s="177">
        <v>0</v>
      </c>
      <c r="O562">
        <v>0</v>
      </c>
      <c r="P562">
        <v>0</v>
      </c>
      <c r="Q562">
        <v>0</v>
      </c>
      <c r="R562">
        <v>0</v>
      </c>
      <c r="S562" s="17">
        <v>0</v>
      </c>
      <c r="T562" s="17">
        <v>0</v>
      </c>
      <c r="U562" s="17">
        <v>0</v>
      </c>
      <c r="V562" s="17">
        <v>0</v>
      </c>
      <c r="AC562" s="90">
        <v>1</v>
      </c>
      <c r="AD562">
        <v>1.7</v>
      </c>
      <c r="AI562">
        <v>1.9</v>
      </c>
      <c r="AK562">
        <v>2.2999999999999998</v>
      </c>
      <c r="AR562">
        <v>1.36</v>
      </c>
      <c r="BE562">
        <v>0.2</v>
      </c>
      <c r="BJ562">
        <v>0.2</v>
      </c>
      <c r="BN562" s="16"/>
    </row>
    <row r="563" spans="1:66" ht="0.95" customHeight="1">
      <c r="M563" s="16"/>
      <c r="BN563" s="16"/>
    </row>
    <row r="564" spans="1:66" ht="0.95" customHeight="1">
      <c r="M564" s="16"/>
      <c r="BN564" s="16"/>
    </row>
    <row r="565" spans="1:66" ht="0.95" customHeight="1">
      <c r="M565" s="16"/>
      <c r="BN565" s="16"/>
    </row>
    <row r="566" spans="1:66" ht="0.95" customHeight="1">
      <c r="M566" s="16"/>
      <c r="BN566" s="16"/>
    </row>
    <row r="567" spans="1:66" ht="0.95" customHeight="1">
      <c r="M567" s="16"/>
      <c r="BN567" s="16"/>
    </row>
    <row r="568" spans="1:66" ht="0.95" customHeight="1">
      <c r="M568" s="16"/>
      <c r="BN568" s="16"/>
    </row>
    <row r="569" spans="1:66" ht="0.95" customHeight="1">
      <c r="M569" s="16"/>
      <c r="BN569" s="16"/>
    </row>
    <row r="570" spans="1:66" ht="0.95" customHeight="1">
      <c r="M570" s="16"/>
      <c r="BN570" s="16"/>
    </row>
    <row r="571" spans="1:66" ht="16.5" thickBot="1">
      <c r="D571" s="1" t="s">
        <v>26</v>
      </c>
      <c r="E571" s="1" t="s">
        <v>3</v>
      </c>
      <c r="F571" s="4" t="s">
        <v>4</v>
      </c>
      <c r="G571" s="4" t="s">
        <v>8</v>
      </c>
      <c r="H571" s="4" t="s">
        <v>5</v>
      </c>
      <c r="I571" s="4" t="s">
        <v>6</v>
      </c>
      <c r="J571" s="4" t="s">
        <v>7</v>
      </c>
      <c r="K571" s="5" t="s">
        <v>56</v>
      </c>
      <c r="M571" s="16"/>
      <c r="N571" s="178" t="s">
        <v>26</v>
      </c>
      <c r="O571" s="1" t="s">
        <v>26</v>
      </c>
      <c r="P571" s="1" t="s">
        <v>26</v>
      </c>
      <c r="Q571" s="1" t="s">
        <v>26</v>
      </c>
      <c r="R571" s="1" t="s">
        <v>26</v>
      </c>
      <c r="S571" s="17" t="s">
        <v>105</v>
      </c>
      <c r="T571" s="17" t="s">
        <v>105</v>
      </c>
      <c r="U571" s="17" t="s">
        <v>105</v>
      </c>
      <c r="X571" s="156"/>
      <c r="AA571" s="156"/>
      <c r="AB571" s="91"/>
      <c r="AC571" s="91"/>
      <c r="AD571" s="1"/>
      <c r="AE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6"/>
    </row>
    <row r="572" spans="1:66">
      <c r="A572" s="319">
        <v>49</v>
      </c>
      <c r="B572" s="230" t="s">
        <v>18</v>
      </c>
      <c r="C572" s="231"/>
      <c r="D572" s="92">
        <f>+入力シート①!Z$2</f>
        <v>0</v>
      </c>
      <c r="E572" s="19"/>
      <c r="F572" s="32"/>
      <c r="G572" s="32"/>
      <c r="H572" s="32"/>
      <c r="I572" s="32"/>
      <c r="J572" s="32"/>
      <c r="K572" s="33"/>
      <c r="M572" s="16"/>
      <c r="N572" s="92">
        <v>0</v>
      </c>
      <c r="O572" s="92">
        <v>0</v>
      </c>
      <c r="P572" s="92">
        <v>0</v>
      </c>
      <c r="Q572" s="92">
        <v>0</v>
      </c>
      <c r="R572" s="92">
        <v>0</v>
      </c>
      <c r="S572" s="165">
        <v>0</v>
      </c>
      <c r="T572" s="165">
        <v>0</v>
      </c>
      <c r="U572" s="165">
        <v>0</v>
      </c>
      <c r="V572" s="17">
        <v>0</v>
      </c>
      <c r="X572" s="17">
        <f t="shared" ref="X572:BF572" si="208">+X$1</f>
        <v>2009</v>
      </c>
      <c r="Y572" s="17">
        <f t="shared" si="208"/>
        <v>2008</v>
      </c>
      <c r="Z572" s="17">
        <f t="shared" si="208"/>
        <v>2007</v>
      </c>
      <c r="AA572" s="17">
        <f t="shared" si="208"/>
        <v>2006</v>
      </c>
      <c r="AB572" s="90">
        <f t="shared" si="208"/>
        <v>2005</v>
      </c>
      <c r="AC572" s="90">
        <f t="shared" si="208"/>
        <v>2004</v>
      </c>
      <c r="AD572">
        <f t="shared" si="208"/>
        <v>2003</v>
      </c>
      <c r="AE572">
        <f t="shared" si="208"/>
        <v>2002</v>
      </c>
      <c r="AF572">
        <f t="shared" si="208"/>
        <v>2001</v>
      </c>
      <c r="AG572">
        <f t="shared" si="208"/>
        <v>2000</v>
      </c>
      <c r="AH572">
        <f t="shared" si="208"/>
        <v>1999</v>
      </c>
      <c r="AI572">
        <f t="shared" si="208"/>
        <v>1998</v>
      </c>
      <c r="AJ572">
        <f t="shared" si="208"/>
        <v>1997</v>
      </c>
      <c r="AK572">
        <f t="shared" si="208"/>
        <v>1996</v>
      </c>
      <c r="AL572">
        <f t="shared" si="208"/>
        <v>1995</v>
      </c>
      <c r="AM572">
        <f t="shared" si="208"/>
        <v>1994</v>
      </c>
      <c r="AN572">
        <f t="shared" si="208"/>
        <v>0</v>
      </c>
      <c r="AO572">
        <f t="shared" si="208"/>
        <v>1992</v>
      </c>
      <c r="AP572">
        <f t="shared" si="208"/>
        <v>1991</v>
      </c>
      <c r="AQ572">
        <f t="shared" si="208"/>
        <v>1990</v>
      </c>
      <c r="AR572">
        <f t="shared" si="208"/>
        <v>1990</v>
      </c>
      <c r="AS572">
        <f t="shared" si="208"/>
        <v>1990</v>
      </c>
      <c r="AT572">
        <f t="shared" si="208"/>
        <v>1989</v>
      </c>
      <c r="AU572">
        <f t="shared" si="208"/>
        <v>1989</v>
      </c>
      <c r="AV572">
        <f t="shared" si="208"/>
        <v>1988</v>
      </c>
      <c r="AW572">
        <f t="shared" si="208"/>
        <v>1987</v>
      </c>
      <c r="AX572">
        <f t="shared" si="208"/>
        <v>1987</v>
      </c>
      <c r="AY572">
        <f t="shared" si="208"/>
        <v>1986</v>
      </c>
      <c r="AZ572">
        <f t="shared" si="208"/>
        <v>1986</v>
      </c>
      <c r="BA572">
        <f t="shared" si="208"/>
        <v>1986</v>
      </c>
      <c r="BB572">
        <f t="shared" si="208"/>
        <v>1985</v>
      </c>
      <c r="BC572">
        <f t="shared" si="208"/>
        <v>1985</v>
      </c>
      <c r="BD572">
        <f t="shared" si="208"/>
        <v>1985</v>
      </c>
      <c r="BE572">
        <f t="shared" si="208"/>
        <v>1984</v>
      </c>
      <c r="BF572">
        <f t="shared" si="208"/>
        <v>1984</v>
      </c>
      <c r="BG572">
        <f t="shared" ref="BG572:BM572" si="209">+BG$1</f>
        <v>1984</v>
      </c>
      <c r="BH572">
        <f t="shared" si="209"/>
        <v>1983</v>
      </c>
      <c r="BI572">
        <f t="shared" si="209"/>
        <v>1983</v>
      </c>
      <c r="BJ572">
        <f t="shared" si="209"/>
        <v>1983</v>
      </c>
      <c r="BK572">
        <f t="shared" si="209"/>
        <v>1982</v>
      </c>
      <c r="BL572">
        <f t="shared" si="209"/>
        <v>1981</v>
      </c>
      <c r="BM572">
        <f t="shared" si="209"/>
        <v>1980</v>
      </c>
      <c r="BN572" s="16"/>
    </row>
    <row r="573" spans="1:66">
      <c r="A573" s="319"/>
      <c r="B573" s="230" t="s">
        <v>19</v>
      </c>
      <c r="C573" s="231"/>
      <c r="D573" s="93">
        <f>+入力シート①!Z$2</f>
        <v>0</v>
      </c>
      <c r="E573" s="20"/>
      <c r="F573" s="34"/>
      <c r="G573" s="34"/>
      <c r="H573" s="34"/>
      <c r="I573" s="34"/>
      <c r="J573" s="34"/>
      <c r="K573" s="35"/>
      <c r="M573" s="16"/>
      <c r="N573" s="93">
        <v>0</v>
      </c>
      <c r="O573" s="93">
        <v>0</v>
      </c>
      <c r="P573" s="93">
        <v>0</v>
      </c>
      <c r="Q573" s="93">
        <v>0</v>
      </c>
      <c r="R573" s="93">
        <v>0</v>
      </c>
      <c r="S573" s="166">
        <v>0</v>
      </c>
      <c r="T573" s="166">
        <v>0</v>
      </c>
      <c r="U573" s="166">
        <v>0</v>
      </c>
      <c r="V573" s="17">
        <v>0</v>
      </c>
      <c r="X573" s="17">
        <f>+X$3</f>
        <v>11</v>
      </c>
      <c r="Y573" s="17">
        <f>+Y$3</f>
        <v>11</v>
      </c>
      <c r="Z573" s="17">
        <f>+Z$3</f>
        <v>11</v>
      </c>
      <c r="AA573" s="17">
        <f t="shared" ref="AA573:BM573" si="210">+AA$3</f>
        <v>11</v>
      </c>
      <c r="AB573" s="90">
        <f t="shared" si="210"/>
        <v>11</v>
      </c>
      <c r="AC573" s="90">
        <f t="shared" si="210"/>
        <v>11</v>
      </c>
      <c r="AD573">
        <f t="shared" si="210"/>
        <v>11</v>
      </c>
      <c r="AE573">
        <f t="shared" si="210"/>
        <v>11</v>
      </c>
      <c r="AF573">
        <f t="shared" si="210"/>
        <v>11</v>
      </c>
      <c r="AG573">
        <f t="shared" si="210"/>
        <v>11</v>
      </c>
      <c r="AH573">
        <f t="shared" si="210"/>
        <v>11</v>
      </c>
      <c r="AI573">
        <f t="shared" si="210"/>
        <v>11</v>
      </c>
      <c r="AJ573">
        <f t="shared" si="210"/>
        <v>11</v>
      </c>
      <c r="AK573">
        <f t="shared" si="210"/>
        <v>11</v>
      </c>
      <c r="AL573">
        <f t="shared" si="210"/>
        <v>11</v>
      </c>
      <c r="AM573">
        <f t="shared" si="210"/>
        <v>11</v>
      </c>
      <c r="AN573">
        <f t="shared" si="210"/>
        <v>11</v>
      </c>
      <c r="AO573">
        <f t="shared" si="210"/>
        <v>11</v>
      </c>
      <c r="AP573">
        <f t="shared" si="210"/>
        <v>11</v>
      </c>
      <c r="AQ573">
        <f t="shared" si="210"/>
        <v>11</v>
      </c>
      <c r="AR573">
        <f t="shared" si="210"/>
        <v>11</v>
      </c>
      <c r="AS573">
        <f t="shared" si="210"/>
        <v>11</v>
      </c>
      <c r="AT573">
        <f t="shared" si="210"/>
        <v>11</v>
      </c>
      <c r="AU573">
        <f t="shared" si="210"/>
        <v>11</v>
      </c>
      <c r="AV573">
        <f t="shared" si="210"/>
        <v>11</v>
      </c>
      <c r="AW573">
        <f t="shared" si="210"/>
        <v>11</v>
      </c>
      <c r="AX573">
        <f t="shared" si="210"/>
        <v>11</v>
      </c>
      <c r="AY573">
        <f t="shared" si="210"/>
        <v>11</v>
      </c>
      <c r="AZ573">
        <f t="shared" si="210"/>
        <v>11</v>
      </c>
      <c r="BA573">
        <f t="shared" si="210"/>
        <v>11</v>
      </c>
      <c r="BB573">
        <f t="shared" si="210"/>
        <v>11</v>
      </c>
      <c r="BC573">
        <f t="shared" si="210"/>
        <v>11</v>
      </c>
      <c r="BD573">
        <f t="shared" si="210"/>
        <v>11</v>
      </c>
      <c r="BE573">
        <f t="shared" si="210"/>
        <v>11</v>
      </c>
      <c r="BF573">
        <f t="shared" si="210"/>
        <v>11</v>
      </c>
      <c r="BG573">
        <f t="shared" si="210"/>
        <v>11</v>
      </c>
      <c r="BH573">
        <f t="shared" si="210"/>
        <v>11</v>
      </c>
      <c r="BI573">
        <f t="shared" si="210"/>
        <v>11</v>
      </c>
      <c r="BJ573">
        <f t="shared" si="210"/>
        <v>11</v>
      </c>
      <c r="BK573">
        <f t="shared" si="210"/>
        <v>11</v>
      </c>
      <c r="BL573">
        <f t="shared" si="210"/>
        <v>11</v>
      </c>
      <c r="BM573">
        <f t="shared" si="210"/>
        <v>11</v>
      </c>
      <c r="BN573" s="16"/>
    </row>
    <row r="574" spans="1:66">
      <c r="A574" s="319"/>
      <c r="B574" s="230" t="s">
        <v>20</v>
      </c>
      <c r="C574" s="231"/>
      <c r="D574" s="94">
        <f>+入力シート①!Z$2</f>
        <v>0</v>
      </c>
      <c r="E574" s="20"/>
      <c r="F574" s="34"/>
      <c r="G574" s="34"/>
      <c r="H574" s="34"/>
      <c r="I574" s="34"/>
      <c r="J574" s="34"/>
      <c r="K574" s="35"/>
      <c r="M574" s="16"/>
      <c r="N574" s="201">
        <v>0</v>
      </c>
      <c r="O574" s="94">
        <v>0</v>
      </c>
      <c r="P574" s="94">
        <v>0</v>
      </c>
      <c r="Q574" s="94">
        <v>0</v>
      </c>
      <c r="R574" s="94">
        <v>0</v>
      </c>
      <c r="S574" s="163">
        <v>0</v>
      </c>
      <c r="T574" s="163">
        <v>0</v>
      </c>
      <c r="U574" s="163">
        <v>0</v>
      </c>
      <c r="V574" s="17">
        <v>0</v>
      </c>
      <c r="AC574" s="90">
        <v>5</v>
      </c>
      <c r="AD574">
        <v>18</v>
      </c>
      <c r="AL574">
        <v>17</v>
      </c>
      <c r="AR574">
        <v>13</v>
      </c>
      <c r="AU574">
        <v>22</v>
      </c>
      <c r="AZ574">
        <v>18</v>
      </c>
      <c r="BE574">
        <v>12</v>
      </c>
      <c r="BJ574">
        <v>4</v>
      </c>
      <c r="BN574" s="16"/>
    </row>
    <row r="575" spans="1:66">
      <c r="A575" s="319"/>
      <c r="B575" s="230" t="s">
        <v>57</v>
      </c>
      <c r="C575" s="231"/>
      <c r="D575">
        <f>+入力シート①!Z$3</f>
        <v>49</v>
      </c>
      <c r="E575" s="20"/>
      <c r="F575" s="34"/>
      <c r="G575" s="34"/>
      <c r="H575" s="34"/>
      <c r="I575" s="34"/>
      <c r="J575" s="34"/>
      <c r="K575" s="35"/>
      <c r="M575" s="16"/>
      <c r="N575" s="177">
        <v>49</v>
      </c>
      <c r="O575">
        <v>49</v>
      </c>
      <c r="P575">
        <v>49</v>
      </c>
      <c r="Q575">
        <v>49</v>
      </c>
      <c r="R575">
        <v>49</v>
      </c>
      <c r="S575" s="17">
        <v>49</v>
      </c>
      <c r="T575" s="17">
        <v>49</v>
      </c>
      <c r="U575" s="17">
        <v>49</v>
      </c>
      <c r="V575" s="17">
        <v>49</v>
      </c>
      <c r="X575" s="17">
        <f>+$A$572</f>
        <v>49</v>
      </c>
      <c r="Y575" s="17">
        <f>+$A$572</f>
        <v>49</v>
      </c>
      <c r="Z575" s="17">
        <f>+$A$572</f>
        <v>49</v>
      </c>
      <c r="AA575" s="17">
        <f t="shared" ref="AA575:BM575" si="211">+$A$572</f>
        <v>49</v>
      </c>
      <c r="AB575" s="90">
        <f t="shared" si="211"/>
        <v>49</v>
      </c>
      <c r="AC575" s="90">
        <f t="shared" si="211"/>
        <v>49</v>
      </c>
      <c r="AD575">
        <f t="shared" si="211"/>
        <v>49</v>
      </c>
      <c r="AE575">
        <f t="shared" si="211"/>
        <v>49</v>
      </c>
      <c r="AF575">
        <f t="shared" si="211"/>
        <v>49</v>
      </c>
      <c r="AG575">
        <f t="shared" si="211"/>
        <v>49</v>
      </c>
      <c r="AH575">
        <f t="shared" si="211"/>
        <v>49</v>
      </c>
      <c r="AI575">
        <f t="shared" si="211"/>
        <v>49</v>
      </c>
      <c r="AJ575">
        <f t="shared" si="211"/>
        <v>49</v>
      </c>
      <c r="AK575">
        <f t="shared" si="211"/>
        <v>49</v>
      </c>
      <c r="AL575">
        <f t="shared" si="211"/>
        <v>49</v>
      </c>
      <c r="AM575">
        <f t="shared" si="211"/>
        <v>49</v>
      </c>
      <c r="AN575">
        <f t="shared" si="211"/>
        <v>49</v>
      </c>
      <c r="AO575">
        <f t="shared" si="211"/>
        <v>49</v>
      </c>
      <c r="AP575">
        <f t="shared" si="211"/>
        <v>49</v>
      </c>
      <c r="AQ575">
        <f t="shared" si="211"/>
        <v>49</v>
      </c>
      <c r="AR575">
        <f t="shared" si="211"/>
        <v>49</v>
      </c>
      <c r="AS575">
        <f t="shared" si="211"/>
        <v>49</v>
      </c>
      <c r="AT575">
        <f t="shared" si="211"/>
        <v>49</v>
      </c>
      <c r="AU575">
        <f t="shared" si="211"/>
        <v>49</v>
      </c>
      <c r="AV575">
        <f t="shared" si="211"/>
        <v>49</v>
      </c>
      <c r="AW575">
        <f t="shared" si="211"/>
        <v>49</v>
      </c>
      <c r="AX575">
        <f t="shared" si="211"/>
        <v>49</v>
      </c>
      <c r="AY575">
        <f t="shared" si="211"/>
        <v>49</v>
      </c>
      <c r="AZ575">
        <f t="shared" si="211"/>
        <v>49</v>
      </c>
      <c r="BA575">
        <f t="shared" si="211"/>
        <v>49</v>
      </c>
      <c r="BB575">
        <f t="shared" si="211"/>
        <v>49</v>
      </c>
      <c r="BC575">
        <f t="shared" si="211"/>
        <v>49</v>
      </c>
      <c r="BD575">
        <f t="shared" si="211"/>
        <v>49</v>
      </c>
      <c r="BE575">
        <f t="shared" si="211"/>
        <v>49</v>
      </c>
      <c r="BF575">
        <f t="shared" si="211"/>
        <v>49</v>
      </c>
      <c r="BG575">
        <f t="shared" si="211"/>
        <v>49</v>
      </c>
      <c r="BH575">
        <f t="shared" si="211"/>
        <v>49</v>
      </c>
      <c r="BI575">
        <f t="shared" si="211"/>
        <v>49</v>
      </c>
      <c r="BJ575">
        <f t="shared" si="211"/>
        <v>49</v>
      </c>
      <c r="BK575">
        <f t="shared" si="211"/>
        <v>49</v>
      </c>
      <c r="BL575">
        <f t="shared" si="211"/>
        <v>49</v>
      </c>
      <c r="BM575">
        <f t="shared" si="211"/>
        <v>49</v>
      </c>
      <c r="BN575" s="16"/>
    </row>
    <row r="576" spans="1:66" ht="16.5" thickBot="1">
      <c r="A576" s="319"/>
      <c r="B576" s="230" t="s">
        <v>21</v>
      </c>
      <c r="C576" s="231"/>
      <c r="D576" s="99">
        <f>+入力シート①!Z$4</f>
        <v>0</v>
      </c>
      <c r="E576" s="21"/>
      <c r="F576" s="36"/>
      <c r="G576" s="36"/>
      <c r="H576" s="36"/>
      <c r="I576" s="36"/>
      <c r="J576" s="36"/>
      <c r="K576" s="37"/>
      <c r="M576" s="16"/>
      <c r="N576" s="202">
        <v>0</v>
      </c>
      <c r="O576" s="99">
        <v>0</v>
      </c>
      <c r="P576" s="99">
        <v>0</v>
      </c>
      <c r="Q576" s="99">
        <v>0</v>
      </c>
      <c r="R576" s="99">
        <v>0</v>
      </c>
      <c r="S576" s="164">
        <v>0</v>
      </c>
      <c r="T576" s="164">
        <v>0</v>
      </c>
      <c r="U576" s="164">
        <v>0</v>
      </c>
      <c r="V576" s="17">
        <v>0</v>
      </c>
      <c r="X576" s="164"/>
      <c r="BN576" s="16"/>
    </row>
    <row r="577" spans="1:66">
      <c r="A577" s="319"/>
      <c r="B577" s="227" t="s">
        <v>22</v>
      </c>
      <c r="C577" s="7">
        <v>0</v>
      </c>
      <c r="D577">
        <f>+入力シート①!Z$5</f>
        <v>0</v>
      </c>
      <c r="E577">
        <f t="shared" ref="E577:E589" si="212">+COUNT($M577:$BN577)</f>
        <v>17</v>
      </c>
      <c r="F577" s="5">
        <f t="shared" ref="F577:F589" si="213">+AVERAGE($M577:$BN577)</f>
        <v>11.141176470588235</v>
      </c>
      <c r="G577" s="5">
        <f t="shared" ref="G577:G589" si="214">+STDEV($M577:$BN577)</f>
        <v>12.188111975585548</v>
      </c>
      <c r="H577" s="5">
        <f t="shared" ref="H577:H589" si="215">+MAX($M577:$BN577)</f>
        <v>24.7</v>
      </c>
      <c r="I577" s="5">
        <f t="shared" ref="I577:I589" si="216">+MIN($M577:$BN577)</f>
        <v>0</v>
      </c>
      <c r="J577" s="5">
        <f>+D577-F577</f>
        <v>-11.141176470588235</v>
      </c>
      <c r="K577" s="5">
        <f>+J577/G577</f>
        <v>-0.91410191282337516</v>
      </c>
      <c r="M577" s="16"/>
      <c r="N577" s="177">
        <v>0</v>
      </c>
      <c r="O577">
        <v>0</v>
      </c>
      <c r="P577">
        <v>0</v>
      </c>
      <c r="Q577">
        <v>0</v>
      </c>
      <c r="R577">
        <v>0</v>
      </c>
      <c r="S577" s="17">
        <v>0</v>
      </c>
      <c r="T577" s="17">
        <v>0</v>
      </c>
      <c r="U577" s="17">
        <v>0</v>
      </c>
      <c r="V577" s="17">
        <v>0</v>
      </c>
      <c r="AC577" s="90">
        <v>24.7</v>
      </c>
      <c r="AD577">
        <v>23</v>
      </c>
      <c r="AL577">
        <v>23.4</v>
      </c>
      <c r="AR577">
        <v>23.8</v>
      </c>
      <c r="AU577">
        <v>22.8</v>
      </c>
      <c r="AZ577">
        <v>23.7</v>
      </c>
      <c r="BE577">
        <v>23.6</v>
      </c>
      <c r="BJ577">
        <v>24.4</v>
      </c>
      <c r="BN577" s="16"/>
    </row>
    <row r="578" spans="1:66">
      <c r="A578" s="319"/>
      <c r="B578" s="227"/>
      <c r="C578" s="7">
        <v>10</v>
      </c>
      <c r="D578">
        <f>+入力シート①!Z$6</f>
        <v>0</v>
      </c>
      <c r="E578">
        <f t="shared" si="212"/>
        <v>15</v>
      </c>
      <c r="F578" s="5">
        <f t="shared" si="213"/>
        <v>9.4060000000000006</v>
      </c>
      <c r="G578" s="5">
        <f t="shared" si="214"/>
        <v>11.943486449585336</v>
      </c>
      <c r="H578" s="5">
        <f t="shared" si="215"/>
        <v>24.66</v>
      </c>
      <c r="I578" s="5">
        <f t="shared" si="216"/>
        <v>0</v>
      </c>
      <c r="J578" s="5">
        <f t="shared" ref="J578:J589" si="217">+D578-F578</f>
        <v>-9.4060000000000006</v>
      </c>
      <c r="K578" s="5">
        <f t="shared" ref="K578:K589" si="218">+J578/G578</f>
        <v>-0.78754223397863576</v>
      </c>
      <c r="M578" s="16"/>
      <c r="N578" s="177">
        <v>0</v>
      </c>
      <c r="O578">
        <v>0</v>
      </c>
      <c r="P578">
        <v>0</v>
      </c>
      <c r="Q578">
        <v>0</v>
      </c>
      <c r="R578">
        <v>0</v>
      </c>
      <c r="S578" s="17">
        <v>0</v>
      </c>
      <c r="T578" s="17">
        <v>0</v>
      </c>
      <c r="U578" s="17">
        <v>0</v>
      </c>
      <c r="V578" s="17">
        <v>0</v>
      </c>
      <c r="AC578" s="90">
        <v>24.66</v>
      </c>
      <c r="AD578">
        <v>22.99</v>
      </c>
      <c r="AR578">
        <v>21.65</v>
      </c>
      <c r="AZ578">
        <v>23.43</v>
      </c>
      <c r="BE578">
        <v>23.7</v>
      </c>
      <c r="BJ578">
        <v>24.66</v>
      </c>
      <c r="BN578" s="16"/>
    </row>
    <row r="579" spans="1:66">
      <c r="A579" s="319"/>
      <c r="B579" s="227"/>
      <c r="C579" s="7">
        <v>20</v>
      </c>
      <c r="D579">
        <f>+入力シート①!Z$7</f>
        <v>0</v>
      </c>
      <c r="E579">
        <f t="shared" si="212"/>
        <v>15</v>
      </c>
      <c r="F579" s="5">
        <f t="shared" si="213"/>
        <v>9.395999999999999</v>
      </c>
      <c r="G579" s="5">
        <f t="shared" si="214"/>
        <v>11.931021271099494</v>
      </c>
      <c r="H579" s="5">
        <f t="shared" si="215"/>
        <v>24.65</v>
      </c>
      <c r="I579" s="5">
        <f t="shared" si="216"/>
        <v>0</v>
      </c>
      <c r="J579" s="5">
        <f t="shared" si="217"/>
        <v>-9.395999999999999</v>
      </c>
      <c r="K579" s="5">
        <f t="shared" si="218"/>
        <v>-0.7875268836172411</v>
      </c>
      <c r="M579" s="16"/>
      <c r="N579" s="177">
        <v>0</v>
      </c>
      <c r="O579">
        <v>0</v>
      </c>
      <c r="P579">
        <v>0</v>
      </c>
      <c r="Q579">
        <v>0</v>
      </c>
      <c r="R579">
        <v>0</v>
      </c>
      <c r="S579" s="17">
        <v>0</v>
      </c>
      <c r="T579" s="17">
        <v>0</v>
      </c>
      <c r="U579" s="17">
        <v>0</v>
      </c>
      <c r="V579" s="17">
        <v>0</v>
      </c>
      <c r="AC579" s="90">
        <v>24.65</v>
      </c>
      <c r="AD579">
        <v>23</v>
      </c>
      <c r="AR579">
        <v>21.61</v>
      </c>
      <c r="AZ579">
        <v>23.43</v>
      </c>
      <c r="BE579">
        <v>23.6</v>
      </c>
      <c r="BJ579">
        <v>24.65</v>
      </c>
      <c r="BN579" s="16"/>
    </row>
    <row r="580" spans="1:66">
      <c r="A580" s="319"/>
      <c r="B580" s="227"/>
      <c r="C580" s="7">
        <v>30</v>
      </c>
      <c r="D580">
        <f>+入力シート①!Z$8</f>
        <v>0</v>
      </c>
      <c r="E580">
        <f t="shared" si="212"/>
        <v>15</v>
      </c>
      <c r="F580" s="5">
        <f t="shared" si="213"/>
        <v>9.3553333333333324</v>
      </c>
      <c r="G580" s="5">
        <f t="shared" si="214"/>
        <v>11.877506271860909</v>
      </c>
      <c r="H580" s="5">
        <f t="shared" si="215"/>
        <v>24.64</v>
      </c>
      <c r="I580" s="5">
        <f t="shared" si="216"/>
        <v>0</v>
      </c>
      <c r="J580" s="5">
        <f t="shared" si="217"/>
        <v>-9.3553333333333324</v>
      </c>
      <c r="K580" s="5">
        <f t="shared" si="218"/>
        <v>-0.78765130652863757</v>
      </c>
      <c r="M580" s="16"/>
      <c r="N580" s="177">
        <v>0</v>
      </c>
      <c r="O580">
        <v>0</v>
      </c>
      <c r="P580">
        <v>0</v>
      </c>
      <c r="Q580">
        <v>0</v>
      </c>
      <c r="R580">
        <v>0</v>
      </c>
      <c r="S580" s="17">
        <v>0</v>
      </c>
      <c r="T580" s="17">
        <v>0</v>
      </c>
      <c r="U580" s="17">
        <v>0</v>
      </c>
      <c r="V580" s="17">
        <v>0</v>
      </c>
      <c r="AC580" s="90">
        <v>24.64</v>
      </c>
      <c r="AD580">
        <v>22.99</v>
      </c>
      <c r="AR580">
        <v>21.62</v>
      </c>
      <c r="AZ580">
        <v>23.4</v>
      </c>
      <c r="BE580">
        <v>23.32</v>
      </c>
      <c r="BJ580">
        <v>24.36</v>
      </c>
      <c r="BN580" s="16"/>
    </row>
    <row r="581" spans="1:66">
      <c r="A581" s="319"/>
      <c r="B581" s="227"/>
      <c r="C581" s="7">
        <v>50</v>
      </c>
      <c r="D581">
        <f>+入力シート①!Z$9</f>
        <v>0</v>
      </c>
      <c r="E581">
        <f t="shared" si="212"/>
        <v>15</v>
      </c>
      <c r="F581" s="5">
        <f t="shared" si="213"/>
        <v>9.293333333333333</v>
      </c>
      <c r="G581" s="5">
        <f t="shared" si="214"/>
        <v>11.797402054609108</v>
      </c>
      <c r="H581" s="5">
        <f t="shared" si="215"/>
        <v>24.62</v>
      </c>
      <c r="I581" s="5">
        <f t="shared" si="216"/>
        <v>0</v>
      </c>
      <c r="J581" s="5">
        <f t="shared" si="217"/>
        <v>-9.293333333333333</v>
      </c>
      <c r="K581" s="5">
        <f t="shared" si="218"/>
        <v>-0.78774405503138167</v>
      </c>
      <c r="M581" s="16"/>
      <c r="N581" s="177">
        <v>0</v>
      </c>
      <c r="O581">
        <v>0</v>
      </c>
      <c r="P581">
        <v>0</v>
      </c>
      <c r="Q581">
        <v>0</v>
      </c>
      <c r="R581">
        <v>0</v>
      </c>
      <c r="S581" s="17">
        <v>0</v>
      </c>
      <c r="T581" s="17">
        <v>0</v>
      </c>
      <c r="U581" s="17">
        <v>0</v>
      </c>
      <c r="V581" s="17">
        <v>0</v>
      </c>
      <c r="AC581" s="90">
        <v>24.62</v>
      </c>
      <c r="AD581">
        <v>22.98</v>
      </c>
      <c r="AR581">
        <v>21.63</v>
      </c>
      <c r="AZ581">
        <v>23.25</v>
      </c>
      <c r="BE581">
        <v>22.91</v>
      </c>
      <c r="BJ581">
        <v>24.01</v>
      </c>
      <c r="BN581" s="16"/>
    </row>
    <row r="582" spans="1:66">
      <c r="A582" s="319"/>
      <c r="B582" s="227"/>
      <c r="C582" s="7">
        <v>75</v>
      </c>
      <c r="D582">
        <f>+入力シート①!Z$10</f>
        <v>0</v>
      </c>
      <c r="E582">
        <f t="shared" si="212"/>
        <v>14</v>
      </c>
      <c r="F582" s="5">
        <f t="shared" si="213"/>
        <v>8.1657142857142855</v>
      </c>
      <c r="G582" s="5">
        <f t="shared" si="214"/>
        <v>11.399537584606543</v>
      </c>
      <c r="H582" s="5">
        <f t="shared" si="215"/>
        <v>24.54</v>
      </c>
      <c r="I582" s="5">
        <f t="shared" si="216"/>
        <v>0</v>
      </c>
      <c r="J582" s="5">
        <f t="shared" si="217"/>
        <v>-8.1657142857142855</v>
      </c>
      <c r="K582" s="5">
        <f t="shared" si="218"/>
        <v>-0.71631978272003971</v>
      </c>
      <c r="M582" s="16"/>
      <c r="N582" s="177">
        <v>0</v>
      </c>
      <c r="O582">
        <v>0</v>
      </c>
      <c r="P582">
        <v>0</v>
      </c>
      <c r="Q582">
        <v>0</v>
      </c>
      <c r="R582">
        <v>0</v>
      </c>
      <c r="S582" s="17">
        <v>0</v>
      </c>
      <c r="T582" s="17">
        <v>0</v>
      </c>
      <c r="U582" s="17">
        <v>0</v>
      </c>
      <c r="V582" s="17">
        <v>0</v>
      </c>
      <c r="AC582" s="90">
        <v>24.54</v>
      </c>
      <c r="AR582">
        <v>20.56</v>
      </c>
      <c r="AZ582">
        <v>23.41</v>
      </c>
      <c r="BE582">
        <v>22.35</v>
      </c>
      <c r="BJ582">
        <v>23.46</v>
      </c>
      <c r="BN582" s="16"/>
    </row>
    <row r="583" spans="1:66">
      <c r="A583" s="319"/>
      <c r="B583" s="227"/>
      <c r="C583" s="7">
        <v>100</v>
      </c>
      <c r="D583">
        <f>+入力シート①!Z$11</f>
        <v>0</v>
      </c>
      <c r="E583">
        <f t="shared" si="212"/>
        <v>15</v>
      </c>
      <c r="F583" s="5">
        <f t="shared" si="213"/>
        <v>8.2673333333333332</v>
      </c>
      <c r="G583" s="5">
        <f t="shared" si="214"/>
        <v>10.536761813944999</v>
      </c>
      <c r="H583" s="5">
        <f t="shared" si="215"/>
        <v>23.08</v>
      </c>
      <c r="I583" s="5">
        <f t="shared" si="216"/>
        <v>0</v>
      </c>
      <c r="J583" s="5">
        <f t="shared" si="217"/>
        <v>-8.2673333333333332</v>
      </c>
      <c r="K583" s="5">
        <f t="shared" si="218"/>
        <v>-0.78461803344475678</v>
      </c>
      <c r="M583" s="16"/>
      <c r="N583" s="177">
        <v>0</v>
      </c>
      <c r="O583">
        <v>0</v>
      </c>
      <c r="P583">
        <v>0</v>
      </c>
      <c r="Q583">
        <v>0</v>
      </c>
      <c r="R583">
        <v>0</v>
      </c>
      <c r="S583" s="17">
        <v>0</v>
      </c>
      <c r="T583" s="17">
        <v>0</v>
      </c>
      <c r="U583" s="17">
        <v>0</v>
      </c>
      <c r="V583" s="17">
        <v>0</v>
      </c>
      <c r="AC583" s="90">
        <v>23.08</v>
      </c>
      <c r="AD583">
        <v>18.62</v>
      </c>
      <c r="AR583">
        <v>18.5</v>
      </c>
      <c r="AZ583">
        <v>21.38</v>
      </c>
      <c r="BE583">
        <v>20.64</v>
      </c>
      <c r="BJ583">
        <v>21.79</v>
      </c>
      <c r="BN583" s="16"/>
    </row>
    <row r="584" spans="1:66">
      <c r="A584" s="319"/>
      <c r="B584" s="227"/>
      <c r="C584" s="7">
        <v>150</v>
      </c>
      <c r="D584">
        <f>+入力シート①!Z$12</f>
        <v>0</v>
      </c>
      <c r="E584">
        <f t="shared" si="212"/>
        <v>15</v>
      </c>
      <c r="F584" s="5">
        <f t="shared" si="213"/>
        <v>7.3786666666666658</v>
      </c>
      <c r="G584" s="5">
        <f t="shared" si="214"/>
        <v>9.3947651583715697</v>
      </c>
      <c r="H584" s="5">
        <f t="shared" si="215"/>
        <v>20.239999999999998</v>
      </c>
      <c r="I584" s="5">
        <f t="shared" si="216"/>
        <v>0</v>
      </c>
      <c r="J584" s="5">
        <f t="shared" si="217"/>
        <v>-7.3786666666666658</v>
      </c>
      <c r="K584" s="5">
        <f t="shared" si="218"/>
        <v>-0.78540192780568008</v>
      </c>
      <c r="M584" s="16"/>
      <c r="N584" s="177">
        <v>0</v>
      </c>
      <c r="O584">
        <v>0</v>
      </c>
      <c r="P584">
        <v>0</v>
      </c>
      <c r="Q584">
        <v>0</v>
      </c>
      <c r="R584">
        <v>0</v>
      </c>
      <c r="S584" s="17">
        <v>0</v>
      </c>
      <c r="T584" s="17">
        <v>0</v>
      </c>
      <c r="U584" s="17">
        <v>0</v>
      </c>
      <c r="V584" s="17">
        <v>0</v>
      </c>
      <c r="AC584" s="90">
        <v>19.89</v>
      </c>
      <c r="AD584">
        <v>17.489999999999998</v>
      </c>
      <c r="AR584">
        <v>16.64</v>
      </c>
      <c r="AZ584">
        <v>20.239999999999998</v>
      </c>
      <c r="BE584">
        <v>17.48</v>
      </c>
      <c r="BJ584">
        <v>18.940000000000001</v>
      </c>
      <c r="BN584" s="16"/>
    </row>
    <row r="585" spans="1:66">
      <c r="A585" s="319"/>
      <c r="B585" s="227"/>
      <c r="C585" s="7">
        <v>200</v>
      </c>
      <c r="D585">
        <f>+入力シート①!Z$13</f>
        <v>0</v>
      </c>
      <c r="E585">
        <f t="shared" si="212"/>
        <v>15</v>
      </c>
      <c r="F585" s="5">
        <f t="shared" si="213"/>
        <v>6.7780000000000014</v>
      </c>
      <c r="G585" s="5">
        <f t="shared" si="214"/>
        <v>8.6459348003225518</v>
      </c>
      <c r="H585" s="5">
        <f t="shared" si="215"/>
        <v>18.62</v>
      </c>
      <c r="I585" s="5">
        <f t="shared" si="216"/>
        <v>0</v>
      </c>
      <c r="J585" s="5">
        <f t="shared" si="217"/>
        <v>-6.7780000000000014</v>
      </c>
      <c r="K585" s="5">
        <f t="shared" si="218"/>
        <v>-0.78395224536589569</v>
      </c>
      <c r="M585" s="16"/>
      <c r="N585" s="177">
        <v>0</v>
      </c>
      <c r="O585">
        <v>0</v>
      </c>
      <c r="P585">
        <v>0</v>
      </c>
      <c r="Q585">
        <v>0</v>
      </c>
      <c r="R585">
        <v>0</v>
      </c>
      <c r="S585" s="17">
        <v>0</v>
      </c>
      <c r="T585" s="17">
        <v>0</v>
      </c>
      <c r="U585" s="17">
        <v>0</v>
      </c>
      <c r="V585" s="17">
        <v>0</v>
      </c>
      <c r="AC585" s="90">
        <v>18.29</v>
      </c>
      <c r="AD585">
        <v>16.920000000000002</v>
      </c>
      <c r="AR585">
        <v>15.35</v>
      </c>
      <c r="AZ585">
        <v>18.62</v>
      </c>
      <c r="BE585">
        <v>14.71</v>
      </c>
      <c r="BJ585">
        <v>17.78</v>
      </c>
      <c r="BN585" s="16"/>
    </row>
    <row r="586" spans="1:66">
      <c r="A586" s="319"/>
      <c r="B586" s="227"/>
      <c r="C586" s="7">
        <v>300</v>
      </c>
      <c r="D586">
        <f>+入力シート①!Z$14</f>
        <v>0</v>
      </c>
      <c r="E586">
        <f t="shared" si="212"/>
        <v>11</v>
      </c>
      <c r="F586" s="5">
        <f t="shared" si="213"/>
        <v>2.9654545454545453</v>
      </c>
      <c r="G586" s="5">
        <f t="shared" si="214"/>
        <v>6.5988246887402049</v>
      </c>
      <c r="H586" s="5">
        <f t="shared" si="215"/>
        <v>16.579999999999998</v>
      </c>
      <c r="I586" s="5">
        <f t="shared" si="216"/>
        <v>0</v>
      </c>
      <c r="J586" s="5">
        <f t="shared" si="217"/>
        <v>-2.9654545454545453</v>
      </c>
      <c r="K586" s="5">
        <f t="shared" si="218"/>
        <v>-0.44939132123249154</v>
      </c>
      <c r="M586" s="16"/>
      <c r="N586" s="177">
        <v>0</v>
      </c>
      <c r="O586">
        <v>0</v>
      </c>
      <c r="P586">
        <v>0</v>
      </c>
      <c r="Q586">
        <v>0</v>
      </c>
      <c r="R586">
        <v>0</v>
      </c>
      <c r="S586" s="17">
        <v>0</v>
      </c>
      <c r="T586" s="17">
        <v>0</v>
      </c>
      <c r="U586" s="17">
        <v>0</v>
      </c>
      <c r="V586" s="17">
        <v>0</v>
      </c>
      <c r="AC586" s="90">
        <v>16.579999999999998</v>
      </c>
      <c r="AD586">
        <v>16.04</v>
      </c>
      <c r="BN586" s="16"/>
    </row>
    <row r="587" spans="1:66">
      <c r="A587" s="319"/>
      <c r="B587" s="227"/>
      <c r="C587" s="7">
        <v>400</v>
      </c>
      <c r="D587">
        <f>+入力シート①!Z$15</f>
        <v>0</v>
      </c>
      <c r="E587">
        <f t="shared" si="212"/>
        <v>11</v>
      </c>
      <c r="F587" s="5">
        <f t="shared" si="213"/>
        <v>2.5781818181818181</v>
      </c>
      <c r="G587" s="5">
        <f t="shared" si="214"/>
        <v>5.7425757603741161</v>
      </c>
      <c r="H587" s="5">
        <f t="shared" si="215"/>
        <v>14.79</v>
      </c>
      <c r="I587" s="5">
        <f t="shared" si="216"/>
        <v>0</v>
      </c>
      <c r="J587" s="5">
        <f t="shared" si="217"/>
        <v>-2.5781818181818181</v>
      </c>
      <c r="K587" s="5">
        <f t="shared" si="218"/>
        <v>-0.44895913014717548</v>
      </c>
      <c r="M587" s="16"/>
      <c r="N587" s="177">
        <v>0</v>
      </c>
      <c r="O587">
        <v>0</v>
      </c>
      <c r="P587">
        <v>0</v>
      </c>
      <c r="Q587">
        <v>0</v>
      </c>
      <c r="R587">
        <v>0</v>
      </c>
      <c r="S587" s="17">
        <v>0</v>
      </c>
      <c r="T587" s="17">
        <v>0</v>
      </c>
      <c r="U587" s="17">
        <v>0</v>
      </c>
      <c r="V587" s="17">
        <v>0</v>
      </c>
      <c r="AC587" s="90">
        <v>14.79</v>
      </c>
      <c r="AD587">
        <v>13.57</v>
      </c>
      <c r="BN587" s="16"/>
    </row>
    <row r="588" spans="1:66">
      <c r="A588" s="319"/>
      <c r="B588" s="227"/>
      <c r="C588" s="7">
        <v>500</v>
      </c>
      <c r="D588">
        <f>+入力シート①!Z$16</f>
        <v>0</v>
      </c>
      <c r="E588">
        <f t="shared" si="212"/>
        <v>11</v>
      </c>
      <c r="F588" s="5">
        <f t="shared" si="213"/>
        <v>2.1554545454545457</v>
      </c>
      <c r="G588" s="5">
        <f t="shared" si="214"/>
        <v>4.7997111655522851</v>
      </c>
      <c r="H588" s="5">
        <f t="shared" si="215"/>
        <v>12.3</v>
      </c>
      <c r="I588" s="5">
        <f t="shared" si="216"/>
        <v>0</v>
      </c>
      <c r="J588" s="5">
        <f t="shared" si="217"/>
        <v>-2.1554545454545457</v>
      </c>
      <c r="K588" s="5">
        <f t="shared" si="218"/>
        <v>-0.4490800531757676</v>
      </c>
      <c r="M588" s="16"/>
      <c r="N588" s="177">
        <v>0</v>
      </c>
      <c r="O588">
        <v>0</v>
      </c>
      <c r="P588">
        <v>0</v>
      </c>
      <c r="Q588">
        <v>0</v>
      </c>
      <c r="R588">
        <v>0</v>
      </c>
      <c r="S588" s="17">
        <v>0</v>
      </c>
      <c r="T588" s="17">
        <v>0</v>
      </c>
      <c r="U588" s="17">
        <v>0</v>
      </c>
      <c r="V588" s="17">
        <v>0</v>
      </c>
      <c r="AC588" s="90">
        <v>12.3</v>
      </c>
      <c r="AD588">
        <v>11.41</v>
      </c>
      <c r="BN588" s="16"/>
    </row>
    <row r="589" spans="1:66">
      <c r="A589" s="319"/>
      <c r="B589" s="227"/>
      <c r="C589" s="7">
        <v>600</v>
      </c>
      <c r="D589">
        <f>+入力シート①!Z$17</f>
        <v>0</v>
      </c>
      <c r="E589">
        <f t="shared" si="212"/>
        <v>9</v>
      </c>
      <c r="F589" s="5">
        <f t="shared" si="213"/>
        <v>0</v>
      </c>
      <c r="G589" s="5">
        <f t="shared" si="214"/>
        <v>0</v>
      </c>
      <c r="H589" s="5">
        <f t="shared" si="215"/>
        <v>0</v>
      </c>
      <c r="I589" s="5">
        <f t="shared" si="216"/>
        <v>0</v>
      </c>
      <c r="J589" s="5">
        <f t="shared" si="217"/>
        <v>0</v>
      </c>
      <c r="K589" s="5" t="e">
        <f t="shared" si="218"/>
        <v>#DIV/0!</v>
      </c>
      <c r="M589" s="16"/>
      <c r="N589" s="177">
        <v>0</v>
      </c>
      <c r="O589">
        <v>0</v>
      </c>
      <c r="P589">
        <v>0</v>
      </c>
      <c r="Q589">
        <v>0</v>
      </c>
      <c r="R589">
        <v>0</v>
      </c>
      <c r="S589" s="17">
        <v>0</v>
      </c>
      <c r="T589" s="17">
        <v>0</v>
      </c>
      <c r="U589" s="17">
        <v>0</v>
      </c>
      <c r="V589" s="17">
        <v>0</v>
      </c>
      <c r="BN589" s="16"/>
    </row>
    <row r="590" spans="1:66">
      <c r="A590" s="319"/>
      <c r="B590" s="13"/>
      <c r="C590" s="13"/>
      <c r="D590" s="18"/>
      <c r="E590" s="18"/>
      <c r="F590" s="38"/>
      <c r="G590" s="38"/>
      <c r="H590" s="38"/>
      <c r="I590" s="38"/>
      <c r="J590" s="38"/>
      <c r="K590" s="38"/>
      <c r="L590" s="18"/>
      <c r="M590" s="16"/>
      <c r="N590" s="181"/>
      <c r="O590" s="18"/>
      <c r="P590" s="175"/>
      <c r="Q590" s="175"/>
      <c r="R590" s="175"/>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6"/>
    </row>
    <row r="591" spans="1:66">
      <c r="A591" s="319"/>
      <c r="B591" s="228" t="s">
        <v>25</v>
      </c>
      <c r="C591" s="11" t="s">
        <v>23</v>
      </c>
      <c r="D591">
        <f>+入力シート①!Z$19</f>
        <v>0</v>
      </c>
      <c r="E591">
        <f>+COUNT($M591:$BN591)</f>
        <v>14</v>
      </c>
      <c r="F591" s="5">
        <f>+AVERAGE($M591:$BN591)</f>
        <v>66.071428571428569</v>
      </c>
      <c r="G591" s="5">
        <f>+STDEV($M591:$BN591)</f>
        <v>126.31003631828025</v>
      </c>
      <c r="H591" s="5">
        <f>+MAX($M591:$BN591)</f>
        <v>334</v>
      </c>
      <c r="I591" s="5">
        <f>+MIN($M591:$BN591)</f>
        <v>0</v>
      </c>
      <c r="J591" s="5">
        <f>+D591-F591</f>
        <v>-66.071428571428569</v>
      </c>
      <c r="K591" s="5">
        <f>+J591/G591</f>
        <v>-0.52308930071827053</v>
      </c>
      <c r="M591" s="16"/>
      <c r="N591" s="177">
        <v>0</v>
      </c>
      <c r="O591">
        <v>0</v>
      </c>
      <c r="P591">
        <v>0</v>
      </c>
      <c r="Q591">
        <v>0</v>
      </c>
      <c r="R591">
        <v>0</v>
      </c>
      <c r="S591" s="17">
        <v>0</v>
      </c>
      <c r="T591" s="17">
        <v>0</v>
      </c>
      <c r="U591" s="17">
        <v>0</v>
      </c>
      <c r="V591" s="17">
        <v>0</v>
      </c>
      <c r="AC591" s="90">
        <v>300</v>
      </c>
      <c r="AD591">
        <v>257</v>
      </c>
      <c r="AR591">
        <v>30</v>
      </c>
      <c r="BE591">
        <v>4</v>
      </c>
      <c r="BJ591">
        <v>334</v>
      </c>
      <c r="BN591" s="16"/>
    </row>
    <row r="592" spans="1:66">
      <c r="A592" s="319"/>
      <c r="B592" s="229"/>
      <c r="C592" s="8" t="s">
        <v>24</v>
      </c>
      <c r="D592">
        <f>+入力シート①!Z$20</f>
        <v>0</v>
      </c>
      <c r="E592">
        <f>+COUNT($M592:$BN592)</f>
        <v>14</v>
      </c>
      <c r="F592" s="5">
        <f>+AVERAGE($M592:$BN592)</f>
        <v>0.34928571428571431</v>
      </c>
      <c r="G592" s="5">
        <f>+STDEV($M592:$BN592)</f>
        <v>0.5358022638381309</v>
      </c>
      <c r="H592" s="5">
        <f>+MAX($M592:$BN592)</f>
        <v>1.49</v>
      </c>
      <c r="I592" s="5">
        <f>+MIN($M592:$BN592)</f>
        <v>0</v>
      </c>
      <c r="J592" s="5">
        <f>+D592-F592</f>
        <v>-0.34928571428571431</v>
      </c>
      <c r="K592" s="5">
        <f>+J592/G592</f>
        <v>-0.65189294233970541</v>
      </c>
      <c r="M592" s="16"/>
      <c r="N592" s="177">
        <v>0</v>
      </c>
      <c r="O592">
        <v>0</v>
      </c>
      <c r="P592">
        <v>0</v>
      </c>
      <c r="Q592">
        <v>0</v>
      </c>
      <c r="R592">
        <v>0</v>
      </c>
      <c r="S592" s="17">
        <v>0</v>
      </c>
      <c r="T592" s="17">
        <v>0</v>
      </c>
      <c r="U592" s="17">
        <v>0</v>
      </c>
      <c r="V592" s="17">
        <v>0</v>
      </c>
      <c r="AC592" s="90">
        <v>0.4</v>
      </c>
      <c r="AD592">
        <v>0.9</v>
      </c>
      <c r="AR592">
        <v>1.49</v>
      </c>
      <c r="BE592">
        <v>1.2</v>
      </c>
      <c r="BJ592">
        <v>0.9</v>
      </c>
      <c r="BN592" s="16"/>
    </row>
    <row r="593" spans="1:66" ht="0.95" customHeight="1">
      <c r="M593" s="16"/>
      <c r="BN593" s="16"/>
    </row>
    <row r="594" spans="1:66" ht="0.95" customHeight="1">
      <c r="M594" s="16"/>
      <c r="BN594" s="16"/>
    </row>
    <row r="595" spans="1:66" ht="0.95" customHeight="1">
      <c r="M595" s="16"/>
      <c r="BN595" s="16"/>
    </row>
    <row r="596" spans="1:66" ht="0.95" customHeight="1">
      <c r="M596" s="16"/>
      <c r="BN596" s="16"/>
    </row>
    <row r="597" spans="1:66" ht="0.95" customHeight="1">
      <c r="M597" s="16"/>
      <c r="BN597" s="16"/>
    </row>
    <row r="598" spans="1:66" ht="0.95" customHeight="1">
      <c r="M598" s="16"/>
      <c r="BN598" s="16"/>
    </row>
    <row r="599" spans="1:66" ht="0.95" customHeight="1">
      <c r="M599" s="16"/>
      <c r="BN599" s="16"/>
    </row>
    <row r="600" spans="1:66" ht="0.95" customHeight="1">
      <c r="M600" s="16"/>
      <c r="BN600" s="16"/>
    </row>
    <row r="601" spans="1:66" ht="16.5" thickBot="1">
      <c r="D601" s="1" t="s">
        <v>26</v>
      </c>
      <c r="E601" s="1" t="s">
        <v>3</v>
      </c>
      <c r="F601" s="4" t="s">
        <v>4</v>
      </c>
      <c r="G601" s="4" t="s">
        <v>8</v>
      </c>
      <c r="H601" s="4" t="s">
        <v>5</v>
      </c>
      <c r="I601" s="4" t="s">
        <v>6</v>
      </c>
      <c r="J601" s="4" t="s">
        <v>7</v>
      </c>
      <c r="K601" s="5" t="s">
        <v>56</v>
      </c>
      <c r="M601" s="16"/>
      <c r="N601" s="178" t="s">
        <v>26</v>
      </c>
      <c r="O601" s="1" t="s">
        <v>26</v>
      </c>
      <c r="P601" s="1" t="s">
        <v>26</v>
      </c>
      <c r="Q601" s="1" t="s">
        <v>26</v>
      </c>
      <c r="R601" s="1" t="s">
        <v>26</v>
      </c>
      <c r="S601" s="17" t="s">
        <v>105</v>
      </c>
      <c r="T601" s="17" t="s">
        <v>105</v>
      </c>
      <c r="U601" s="17" t="s">
        <v>105</v>
      </c>
      <c r="X601" s="156"/>
      <c r="AA601" s="156"/>
      <c r="AB601" s="91"/>
      <c r="AC601" s="91"/>
      <c r="AD601" s="1"/>
      <c r="AE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6"/>
    </row>
    <row r="602" spans="1:66">
      <c r="A602" s="319">
        <v>53</v>
      </c>
      <c r="B602" s="230" t="s">
        <v>18</v>
      </c>
      <c r="C602" s="231"/>
      <c r="D602" s="92">
        <f>+入力シート①!AA$2</f>
        <v>0</v>
      </c>
      <c r="E602" s="19"/>
      <c r="F602" s="32"/>
      <c r="G602" s="32"/>
      <c r="H602" s="32"/>
      <c r="I602" s="32"/>
      <c r="J602" s="32"/>
      <c r="K602" s="33"/>
      <c r="M602" s="16"/>
      <c r="N602" s="92">
        <v>0</v>
      </c>
      <c r="O602" s="92">
        <v>0</v>
      </c>
      <c r="P602" s="92">
        <v>0</v>
      </c>
      <c r="Q602" s="92">
        <v>0</v>
      </c>
      <c r="R602" s="92">
        <v>0</v>
      </c>
      <c r="S602" s="165">
        <v>0</v>
      </c>
      <c r="T602" s="165">
        <v>0</v>
      </c>
      <c r="U602" s="165">
        <v>0</v>
      </c>
      <c r="V602" s="17">
        <v>0</v>
      </c>
      <c r="X602" s="17">
        <f t="shared" ref="X602:BF602" si="219">+X$1</f>
        <v>2009</v>
      </c>
      <c r="Y602" s="17">
        <f t="shared" si="219"/>
        <v>2008</v>
      </c>
      <c r="Z602" s="17">
        <f t="shared" si="219"/>
        <v>2007</v>
      </c>
      <c r="AA602" s="17">
        <f t="shared" si="219"/>
        <v>2006</v>
      </c>
      <c r="AB602" s="90">
        <f t="shared" si="219"/>
        <v>2005</v>
      </c>
      <c r="AC602" s="90">
        <f t="shared" si="219"/>
        <v>2004</v>
      </c>
      <c r="AD602">
        <f t="shared" si="219"/>
        <v>2003</v>
      </c>
      <c r="AE602">
        <f t="shared" si="219"/>
        <v>2002</v>
      </c>
      <c r="AF602">
        <f t="shared" si="219"/>
        <v>2001</v>
      </c>
      <c r="AG602">
        <f t="shared" si="219"/>
        <v>2000</v>
      </c>
      <c r="AH602">
        <f t="shared" si="219"/>
        <v>1999</v>
      </c>
      <c r="AI602">
        <f t="shared" si="219"/>
        <v>1998</v>
      </c>
      <c r="AJ602">
        <f t="shared" si="219"/>
        <v>1997</v>
      </c>
      <c r="AK602">
        <f t="shared" si="219"/>
        <v>1996</v>
      </c>
      <c r="AL602">
        <f t="shared" si="219"/>
        <v>1995</v>
      </c>
      <c r="AM602">
        <f t="shared" si="219"/>
        <v>1994</v>
      </c>
      <c r="AN602">
        <f t="shared" si="219"/>
        <v>0</v>
      </c>
      <c r="AO602">
        <f t="shared" si="219"/>
        <v>1992</v>
      </c>
      <c r="AP602">
        <f t="shared" si="219"/>
        <v>1991</v>
      </c>
      <c r="AQ602">
        <f t="shared" si="219"/>
        <v>1990</v>
      </c>
      <c r="AR602">
        <f t="shared" si="219"/>
        <v>1990</v>
      </c>
      <c r="AS602">
        <f t="shared" si="219"/>
        <v>1990</v>
      </c>
      <c r="AT602">
        <f t="shared" si="219"/>
        <v>1989</v>
      </c>
      <c r="AU602">
        <f t="shared" si="219"/>
        <v>1989</v>
      </c>
      <c r="AV602">
        <f t="shared" si="219"/>
        <v>1988</v>
      </c>
      <c r="AW602">
        <f t="shared" si="219"/>
        <v>1987</v>
      </c>
      <c r="AX602">
        <f t="shared" si="219"/>
        <v>1987</v>
      </c>
      <c r="AY602">
        <f t="shared" si="219"/>
        <v>1986</v>
      </c>
      <c r="AZ602">
        <f t="shared" si="219"/>
        <v>1986</v>
      </c>
      <c r="BA602">
        <f t="shared" si="219"/>
        <v>1986</v>
      </c>
      <c r="BB602">
        <f t="shared" si="219"/>
        <v>1985</v>
      </c>
      <c r="BC602">
        <f t="shared" si="219"/>
        <v>1985</v>
      </c>
      <c r="BD602">
        <f t="shared" si="219"/>
        <v>1985</v>
      </c>
      <c r="BE602">
        <f t="shared" si="219"/>
        <v>1984</v>
      </c>
      <c r="BF602">
        <f t="shared" si="219"/>
        <v>1984</v>
      </c>
      <c r="BG602">
        <f t="shared" ref="BG602:BM602" si="220">+BG$1</f>
        <v>1984</v>
      </c>
      <c r="BH602">
        <f t="shared" si="220"/>
        <v>1983</v>
      </c>
      <c r="BI602">
        <f t="shared" si="220"/>
        <v>1983</v>
      </c>
      <c r="BJ602">
        <f t="shared" si="220"/>
        <v>1983</v>
      </c>
      <c r="BK602">
        <f t="shared" si="220"/>
        <v>1982</v>
      </c>
      <c r="BL602">
        <f t="shared" si="220"/>
        <v>1981</v>
      </c>
      <c r="BM602">
        <f t="shared" si="220"/>
        <v>1980</v>
      </c>
      <c r="BN602" s="16"/>
    </row>
    <row r="603" spans="1:66">
      <c r="A603" s="319"/>
      <c r="B603" s="230" t="s">
        <v>19</v>
      </c>
      <c r="C603" s="231"/>
      <c r="D603" s="93">
        <f>+入力シート①!AA$2</f>
        <v>0</v>
      </c>
      <c r="E603" s="20"/>
      <c r="F603" s="34"/>
      <c r="G603" s="34"/>
      <c r="H603" s="34"/>
      <c r="I603" s="34"/>
      <c r="J603" s="34"/>
      <c r="K603" s="35"/>
      <c r="M603" s="16"/>
      <c r="N603" s="93">
        <v>0</v>
      </c>
      <c r="O603" s="93">
        <v>0</v>
      </c>
      <c r="P603" s="93">
        <v>0</v>
      </c>
      <c r="Q603" s="93">
        <v>0</v>
      </c>
      <c r="R603" s="93">
        <v>0</v>
      </c>
      <c r="S603" s="166">
        <v>0</v>
      </c>
      <c r="T603" s="166">
        <v>0</v>
      </c>
      <c r="U603" s="166">
        <v>0</v>
      </c>
      <c r="V603" s="17">
        <v>0</v>
      </c>
      <c r="X603" s="17">
        <f>+X$3</f>
        <v>11</v>
      </c>
      <c r="Y603" s="17">
        <f>+Y$3</f>
        <v>11</v>
      </c>
      <c r="Z603" s="17">
        <f>+Z$3</f>
        <v>11</v>
      </c>
      <c r="AA603" s="17">
        <f t="shared" ref="AA603:BM603" si="221">+AA$3</f>
        <v>11</v>
      </c>
      <c r="AB603" s="90">
        <f t="shared" si="221"/>
        <v>11</v>
      </c>
      <c r="AC603" s="90">
        <f t="shared" si="221"/>
        <v>11</v>
      </c>
      <c r="AD603">
        <f t="shared" si="221"/>
        <v>11</v>
      </c>
      <c r="AE603">
        <f t="shared" si="221"/>
        <v>11</v>
      </c>
      <c r="AF603">
        <f t="shared" si="221"/>
        <v>11</v>
      </c>
      <c r="AG603">
        <f t="shared" si="221"/>
        <v>11</v>
      </c>
      <c r="AH603">
        <f t="shared" si="221"/>
        <v>11</v>
      </c>
      <c r="AI603">
        <f t="shared" si="221"/>
        <v>11</v>
      </c>
      <c r="AJ603">
        <f t="shared" si="221"/>
        <v>11</v>
      </c>
      <c r="AK603">
        <f t="shared" si="221"/>
        <v>11</v>
      </c>
      <c r="AL603">
        <f t="shared" si="221"/>
        <v>11</v>
      </c>
      <c r="AM603">
        <f t="shared" si="221"/>
        <v>11</v>
      </c>
      <c r="AN603">
        <f t="shared" si="221"/>
        <v>11</v>
      </c>
      <c r="AO603">
        <f t="shared" si="221"/>
        <v>11</v>
      </c>
      <c r="AP603">
        <f t="shared" si="221"/>
        <v>11</v>
      </c>
      <c r="AQ603">
        <f t="shared" si="221"/>
        <v>11</v>
      </c>
      <c r="AR603">
        <f t="shared" si="221"/>
        <v>11</v>
      </c>
      <c r="AS603">
        <f t="shared" si="221"/>
        <v>11</v>
      </c>
      <c r="AT603">
        <f t="shared" si="221"/>
        <v>11</v>
      </c>
      <c r="AU603">
        <f t="shared" si="221"/>
        <v>11</v>
      </c>
      <c r="AV603">
        <f t="shared" si="221"/>
        <v>11</v>
      </c>
      <c r="AW603">
        <f t="shared" si="221"/>
        <v>11</v>
      </c>
      <c r="AX603">
        <f t="shared" si="221"/>
        <v>11</v>
      </c>
      <c r="AY603">
        <f t="shared" si="221"/>
        <v>11</v>
      </c>
      <c r="AZ603">
        <f t="shared" si="221"/>
        <v>11</v>
      </c>
      <c r="BA603">
        <f t="shared" si="221"/>
        <v>11</v>
      </c>
      <c r="BB603">
        <f t="shared" si="221"/>
        <v>11</v>
      </c>
      <c r="BC603">
        <f t="shared" si="221"/>
        <v>11</v>
      </c>
      <c r="BD603">
        <f t="shared" si="221"/>
        <v>11</v>
      </c>
      <c r="BE603">
        <f t="shared" si="221"/>
        <v>11</v>
      </c>
      <c r="BF603">
        <f t="shared" si="221"/>
        <v>11</v>
      </c>
      <c r="BG603">
        <f t="shared" si="221"/>
        <v>11</v>
      </c>
      <c r="BH603">
        <f t="shared" si="221"/>
        <v>11</v>
      </c>
      <c r="BI603">
        <f t="shared" si="221"/>
        <v>11</v>
      </c>
      <c r="BJ603">
        <f t="shared" si="221"/>
        <v>11</v>
      </c>
      <c r="BK603">
        <f t="shared" si="221"/>
        <v>11</v>
      </c>
      <c r="BL603">
        <f t="shared" si="221"/>
        <v>11</v>
      </c>
      <c r="BM603">
        <f t="shared" si="221"/>
        <v>11</v>
      </c>
      <c r="BN603" s="16"/>
    </row>
    <row r="604" spans="1:66">
      <c r="A604" s="319"/>
      <c r="B604" s="230" t="s">
        <v>20</v>
      </c>
      <c r="C604" s="231"/>
      <c r="D604" s="94">
        <f>+入力シート①!AA$2</f>
        <v>0</v>
      </c>
      <c r="E604" s="20"/>
      <c r="F604" s="34"/>
      <c r="G604" s="34"/>
      <c r="H604" s="34"/>
      <c r="I604" s="34"/>
      <c r="J604" s="34"/>
      <c r="K604" s="35"/>
      <c r="M604" s="16"/>
      <c r="N604" s="201">
        <v>0</v>
      </c>
      <c r="O604" s="94">
        <v>0</v>
      </c>
      <c r="P604" s="94">
        <v>0</v>
      </c>
      <c r="Q604" s="94">
        <v>0</v>
      </c>
      <c r="R604" s="94">
        <v>0</v>
      </c>
      <c r="S604" s="163">
        <v>0</v>
      </c>
      <c r="T604" s="163">
        <v>0</v>
      </c>
      <c r="U604" s="163">
        <v>0</v>
      </c>
      <c r="V604" s="17">
        <v>0</v>
      </c>
      <c r="Y604" s="17">
        <v>7</v>
      </c>
      <c r="Z604" s="17">
        <v>8</v>
      </c>
      <c r="AD604">
        <v>19</v>
      </c>
      <c r="AP604">
        <v>22</v>
      </c>
      <c r="AQ604">
        <v>7</v>
      </c>
      <c r="AY604">
        <v>17</v>
      </c>
      <c r="BB604">
        <v>5</v>
      </c>
      <c r="BD604">
        <v>22</v>
      </c>
      <c r="BK604">
        <v>1</v>
      </c>
      <c r="BN604" s="16"/>
    </row>
    <row r="605" spans="1:66">
      <c r="A605" s="319"/>
      <c r="B605" s="230" t="s">
        <v>57</v>
      </c>
      <c r="C605" s="231"/>
      <c r="D605">
        <f>+入力シート①!AA$3</f>
        <v>53</v>
      </c>
      <c r="E605" s="20"/>
      <c r="F605" s="34"/>
      <c r="G605" s="34"/>
      <c r="H605" s="34"/>
      <c r="I605" s="34"/>
      <c r="J605" s="34"/>
      <c r="K605" s="35"/>
      <c r="M605" s="16"/>
      <c r="N605" s="177">
        <v>53</v>
      </c>
      <c r="O605">
        <v>53</v>
      </c>
      <c r="P605">
        <v>53</v>
      </c>
      <c r="Q605">
        <v>53</v>
      </c>
      <c r="R605">
        <v>53</v>
      </c>
      <c r="S605" s="17">
        <v>53</v>
      </c>
      <c r="T605" s="17">
        <v>53</v>
      </c>
      <c r="U605" s="17">
        <v>53</v>
      </c>
      <c r="V605" s="17">
        <v>53</v>
      </c>
      <c r="X605" s="17">
        <f>+$A$602</f>
        <v>53</v>
      </c>
      <c r="Y605" s="17">
        <f>+$A$602</f>
        <v>53</v>
      </c>
      <c r="Z605" s="17">
        <f>+$A$602</f>
        <v>53</v>
      </c>
      <c r="AA605" s="17">
        <f t="shared" ref="AA605:BM605" si="222">+$A$602</f>
        <v>53</v>
      </c>
      <c r="AB605" s="90">
        <f t="shared" si="222"/>
        <v>53</v>
      </c>
      <c r="AC605" s="90">
        <f t="shared" si="222"/>
        <v>53</v>
      </c>
      <c r="AD605">
        <f t="shared" si="222"/>
        <v>53</v>
      </c>
      <c r="AE605">
        <f t="shared" si="222"/>
        <v>53</v>
      </c>
      <c r="AF605">
        <f t="shared" si="222"/>
        <v>53</v>
      </c>
      <c r="AG605">
        <f t="shared" si="222"/>
        <v>53</v>
      </c>
      <c r="AH605">
        <f t="shared" si="222"/>
        <v>53</v>
      </c>
      <c r="AI605">
        <f t="shared" si="222"/>
        <v>53</v>
      </c>
      <c r="AJ605">
        <f t="shared" si="222"/>
        <v>53</v>
      </c>
      <c r="AK605">
        <f t="shared" si="222"/>
        <v>53</v>
      </c>
      <c r="AL605">
        <f t="shared" si="222"/>
        <v>53</v>
      </c>
      <c r="AM605">
        <f t="shared" si="222"/>
        <v>53</v>
      </c>
      <c r="AN605">
        <f t="shared" si="222"/>
        <v>53</v>
      </c>
      <c r="AO605">
        <f t="shared" si="222"/>
        <v>53</v>
      </c>
      <c r="AP605">
        <f t="shared" si="222"/>
        <v>53</v>
      </c>
      <c r="AQ605">
        <f t="shared" si="222"/>
        <v>53</v>
      </c>
      <c r="AR605">
        <f t="shared" si="222"/>
        <v>53</v>
      </c>
      <c r="AS605">
        <f t="shared" si="222"/>
        <v>53</v>
      </c>
      <c r="AT605">
        <f t="shared" si="222"/>
        <v>53</v>
      </c>
      <c r="AU605">
        <f t="shared" si="222"/>
        <v>53</v>
      </c>
      <c r="AV605">
        <f t="shared" si="222"/>
        <v>53</v>
      </c>
      <c r="AW605">
        <f t="shared" si="222"/>
        <v>53</v>
      </c>
      <c r="AX605">
        <f t="shared" si="222"/>
        <v>53</v>
      </c>
      <c r="AY605">
        <f t="shared" si="222"/>
        <v>53</v>
      </c>
      <c r="AZ605">
        <f t="shared" si="222"/>
        <v>53</v>
      </c>
      <c r="BA605">
        <f t="shared" si="222"/>
        <v>53</v>
      </c>
      <c r="BB605">
        <f t="shared" si="222"/>
        <v>53</v>
      </c>
      <c r="BC605">
        <f t="shared" si="222"/>
        <v>53</v>
      </c>
      <c r="BD605">
        <f t="shared" si="222"/>
        <v>53</v>
      </c>
      <c r="BE605">
        <f t="shared" si="222"/>
        <v>53</v>
      </c>
      <c r="BF605">
        <f t="shared" si="222"/>
        <v>53</v>
      </c>
      <c r="BG605">
        <f t="shared" si="222"/>
        <v>53</v>
      </c>
      <c r="BH605">
        <f t="shared" si="222"/>
        <v>53</v>
      </c>
      <c r="BI605">
        <f t="shared" si="222"/>
        <v>53</v>
      </c>
      <c r="BJ605">
        <f t="shared" si="222"/>
        <v>53</v>
      </c>
      <c r="BK605">
        <f t="shared" si="222"/>
        <v>53</v>
      </c>
      <c r="BL605">
        <f t="shared" si="222"/>
        <v>53</v>
      </c>
      <c r="BM605">
        <f t="shared" si="222"/>
        <v>53</v>
      </c>
      <c r="BN605" s="16"/>
    </row>
    <row r="606" spans="1:66" ht="16.5" thickBot="1">
      <c r="A606" s="319"/>
      <c r="B606" s="230" t="s">
        <v>21</v>
      </c>
      <c r="C606" s="231"/>
      <c r="D606" s="99">
        <f>+入力シート①!AA$4</f>
        <v>0</v>
      </c>
      <c r="E606" s="21"/>
      <c r="F606" s="36"/>
      <c r="G606" s="36"/>
      <c r="H606" s="36"/>
      <c r="I606" s="36"/>
      <c r="J606" s="36"/>
      <c r="K606" s="37"/>
      <c r="M606" s="16"/>
      <c r="N606" s="202">
        <v>0</v>
      </c>
      <c r="O606" s="99">
        <v>0</v>
      </c>
      <c r="P606" s="99">
        <v>0</v>
      </c>
      <c r="Q606" s="99">
        <v>0</v>
      </c>
      <c r="R606" s="99">
        <v>0</v>
      </c>
      <c r="S606" s="164">
        <v>0</v>
      </c>
      <c r="T606" s="164">
        <v>0</v>
      </c>
      <c r="U606" s="164">
        <v>0</v>
      </c>
      <c r="V606" s="17">
        <v>0</v>
      </c>
      <c r="X606" s="164"/>
      <c r="Y606" s="157">
        <v>0.50347222222222199</v>
      </c>
      <c r="Z606" s="157">
        <v>0.54513888888888895</v>
      </c>
      <c r="BN606" s="16"/>
    </row>
    <row r="607" spans="1:66">
      <c r="A607" s="319"/>
      <c r="B607" s="227" t="s">
        <v>22</v>
      </c>
      <c r="C607" s="7">
        <v>0</v>
      </c>
      <c r="D607">
        <f>+入力シート①!AA$5</f>
        <v>0</v>
      </c>
      <c r="E607">
        <f t="shared" ref="E607:E619" si="223">+COUNT($M607:$BN607)</f>
        <v>18</v>
      </c>
      <c r="F607" s="5">
        <f t="shared" ref="F607:F619" si="224">+AVERAGE($M607:$BN607)</f>
        <v>11.716666666666665</v>
      </c>
      <c r="G607" s="5">
        <f t="shared" ref="G607:G619" si="225">+STDEV($M607:$BN607)</f>
        <v>12.06781085464673</v>
      </c>
      <c r="H607" s="5">
        <f t="shared" ref="H607:H619" si="226">+MAX($M607:$BN607)</f>
        <v>24.8</v>
      </c>
      <c r="I607" s="5">
        <f t="shared" ref="I607:I619" si="227">+MIN($M607:$BN607)</f>
        <v>0</v>
      </c>
      <c r="J607" s="5">
        <f>+D607-F607</f>
        <v>-11.716666666666665</v>
      </c>
      <c r="K607" s="5">
        <f>+J607/G607</f>
        <v>-0.97090241202737637</v>
      </c>
      <c r="M607" s="16"/>
      <c r="N607" s="177">
        <v>0</v>
      </c>
      <c r="O607">
        <v>0</v>
      </c>
      <c r="P607">
        <v>0</v>
      </c>
      <c r="Q607">
        <v>0</v>
      </c>
      <c r="R607">
        <v>0</v>
      </c>
      <c r="S607" s="17">
        <v>0</v>
      </c>
      <c r="T607" s="17">
        <v>0</v>
      </c>
      <c r="U607" s="17">
        <v>0</v>
      </c>
      <c r="V607" s="17">
        <v>0</v>
      </c>
      <c r="Y607" s="17">
        <v>23.8</v>
      </c>
      <c r="Z607" s="17">
        <v>24.8</v>
      </c>
      <c r="AD607">
        <v>24.1</v>
      </c>
      <c r="AP607">
        <v>23.4</v>
      </c>
      <c r="AQ607">
        <v>22.7</v>
      </c>
      <c r="AY607">
        <v>23.6</v>
      </c>
      <c r="BB607">
        <v>22.2</v>
      </c>
      <c r="BD607">
        <v>23.1</v>
      </c>
      <c r="BK607">
        <v>23.2</v>
      </c>
      <c r="BN607" s="16"/>
    </row>
    <row r="608" spans="1:66">
      <c r="A608" s="319"/>
      <c r="B608" s="227"/>
      <c r="C608" s="7">
        <v>10</v>
      </c>
      <c r="D608">
        <f>+入力シート①!AA$6</f>
        <v>0</v>
      </c>
      <c r="E608">
        <f t="shared" si="223"/>
        <v>18</v>
      </c>
      <c r="F608" s="5">
        <f t="shared" si="224"/>
        <v>11.337433333333333</v>
      </c>
      <c r="G608" s="5">
        <f t="shared" si="225"/>
        <v>11.732839445309551</v>
      </c>
      <c r="H608" s="5">
        <f t="shared" si="226"/>
        <v>24.851900000000001</v>
      </c>
      <c r="I608" s="5">
        <f t="shared" si="227"/>
        <v>0</v>
      </c>
      <c r="J608" s="5">
        <f t="shared" ref="J608:J619" si="228">+D608-F608</f>
        <v>-11.337433333333333</v>
      </c>
      <c r="K608" s="5">
        <f t="shared" ref="K608:K619" si="229">+J608/G608</f>
        <v>-0.9662991968977902</v>
      </c>
      <c r="M608" s="16"/>
      <c r="N608" s="177">
        <v>0</v>
      </c>
      <c r="O608">
        <v>0</v>
      </c>
      <c r="P608">
        <v>0</v>
      </c>
      <c r="Q608">
        <v>0</v>
      </c>
      <c r="R608">
        <v>0</v>
      </c>
      <c r="S608" s="17">
        <v>0</v>
      </c>
      <c r="T608" s="17">
        <v>0</v>
      </c>
      <c r="U608" s="17">
        <v>0</v>
      </c>
      <c r="V608" s="17">
        <v>0</v>
      </c>
      <c r="Y608" s="17">
        <v>23.851900000000001</v>
      </c>
      <c r="Z608" s="17">
        <v>24.851900000000001</v>
      </c>
      <c r="AD608">
        <v>24.07</v>
      </c>
      <c r="AP608">
        <v>19.149999999999999</v>
      </c>
      <c r="AQ608">
        <v>20.71</v>
      </c>
      <c r="AY608">
        <v>23.3</v>
      </c>
      <c r="BB608">
        <v>21.78</v>
      </c>
      <c r="BD608">
        <v>22.69</v>
      </c>
      <c r="BK608">
        <v>23.67</v>
      </c>
      <c r="BN608" s="16"/>
    </row>
    <row r="609" spans="1:66">
      <c r="A609" s="319"/>
      <c r="B609" s="227"/>
      <c r="C609" s="7">
        <v>20</v>
      </c>
      <c r="D609">
        <f>+入力シート①!AA$7</f>
        <v>0</v>
      </c>
      <c r="E609">
        <f t="shared" si="223"/>
        <v>18</v>
      </c>
      <c r="F609" s="5">
        <f t="shared" si="224"/>
        <v>11.523833333333336</v>
      </c>
      <c r="G609" s="5">
        <f t="shared" si="225"/>
        <v>11.890591278030557</v>
      </c>
      <c r="H609" s="5">
        <f t="shared" si="226"/>
        <v>24.869499999999999</v>
      </c>
      <c r="I609" s="5">
        <f t="shared" si="227"/>
        <v>0</v>
      </c>
      <c r="J609" s="5">
        <f t="shared" si="228"/>
        <v>-11.523833333333336</v>
      </c>
      <c r="K609" s="5">
        <f t="shared" si="229"/>
        <v>-0.96915561757009883</v>
      </c>
      <c r="M609" s="16"/>
      <c r="N609" s="177">
        <v>0</v>
      </c>
      <c r="O609">
        <v>0</v>
      </c>
      <c r="P609">
        <v>0</v>
      </c>
      <c r="Q609">
        <v>0</v>
      </c>
      <c r="R609">
        <v>0</v>
      </c>
      <c r="S609" s="17">
        <v>0</v>
      </c>
      <c r="T609" s="17">
        <v>0</v>
      </c>
      <c r="U609" s="17">
        <v>0</v>
      </c>
      <c r="V609" s="17">
        <v>0</v>
      </c>
      <c r="Y609" s="17">
        <v>23.869499999999999</v>
      </c>
      <c r="Z609" s="17">
        <v>24.869499999999999</v>
      </c>
      <c r="AD609">
        <v>24.07</v>
      </c>
      <c r="AP609">
        <v>22.69</v>
      </c>
      <c r="AQ609">
        <v>20.69</v>
      </c>
      <c r="AY609">
        <v>23.3</v>
      </c>
      <c r="BB609">
        <v>21.72</v>
      </c>
      <c r="BD609">
        <v>22.55</v>
      </c>
      <c r="BK609">
        <v>23.67</v>
      </c>
      <c r="BN609" s="16"/>
    </row>
    <row r="610" spans="1:66">
      <c r="A610" s="319"/>
      <c r="B610" s="227"/>
      <c r="C610" s="7">
        <v>30</v>
      </c>
      <c r="D610">
        <f>+入力シート①!AA$8</f>
        <v>0</v>
      </c>
      <c r="E610">
        <f t="shared" si="223"/>
        <v>18</v>
      </c>
      <c r="F610" s="5">
        <f t="shared" si="224"/>
        <v>11.398100000000001</v>
      </c>
      <c r="G610" s="5">
        <f t="shared" si="225"/>
        <v>11.768865925273294</v>
      </c>
      <c r="H610" s="5">
        <f t="shared" si="226"/>
        <v>24.8629</v>
      </c>
      <c r="I610" s="5">
        <f t="shared" si="227"/>
        <v>0</v>
      </c>
      <c r="J610" s="5">
        <f t="shared" si="228"/>
        <v>-11.398100000000001</v>
      </c>
      <c r="K610" s="5">
        <f t="shared" si="229"/>
        <v>-0.96849603626827929</v>
      </c>
      <c r="M610" s="16"/>
      <c r="N610" s="177">
        <v>0</v>
      </c>
      <c r="O610">
        <v>0</v>
      </c>
      <c r="P610">
        <v>0</v>
      </c>
      <c r="Q610">
        <v>0</v>
      </c>
      <c r="R610">
        <v>0</v>
      </c>
      <c r="S610" s="17">
        <v>0</v>
      </c>
      <c r="T610" s="17">
        <v>0</v>
      </c>
      <c r="U610" s="17">
        <v>0</v>
      </c>
      <c r="V610" s="17">
        <v>0</v>
      </c>
      <c r="Y610" s="17">
        <v>23.8629</v>
      </c>
      <c r="Z610" s="17">
        <v>24.8629</v>
      </c>
      <c r="AD610">
        <v>24.07</v>
      </c>
      <c r="AP610">
        <v>22.69</v>
      </c>
      <c r="AQ610">
        <v>20.62</v>
      </c>
      <c r="AY610">
        <v>23.29</v>
      </c>
      <c r="BB610">
        <v>20.84</v>
      </c>
      <c r="BD610">
        <v>22.33</v>
      </c>
      <c r="BK610">
        <v>22.6</v>
      </c>
      <c r="BN610" s="16"/>
    </row>
    <row r="611" spans="1:66">
      <c r="A611" s="319"/>
      <c r="B611" s="227"/>
      <c r="C611" s="7">
        <v>50</v>
      </c>
      <c r="D611">
        <f>+入力シート①!AA$9</f>
        <v>0</v>
      </c>
      <c r="E611">
        <f t="shared" si="223"/>
        <v>18</v>
      </c>
      <c r="F611" s="5">
        <f t="shared" si="224"/>
        <v>11.366322222222221</v>
      </c>
      <c r="G611" s="5">
        <f t="shared" si="225"/>
        <v>11.740104969345115</v>
      </c>
      <c r="H611" s="5">
        <f t="shared" si="226"/>
        <v>24.8569</v>
      </c>
      <c r="I611" s="5">
        <f t="shared" si="227"/>
        <v>0</v>
      </c>
      <c r="J611" s="5">
        <f t="shared" si="228"/>
        <v>-11.366322222222221</v>
      </c>
      <c r="K611" s="5">
        <f t="shared" si="229"/>
        <v>-0.96816189053684898</v>
      </c>
      <c r="M611" s="16"/>
      <c r="N611" s="177">
        <v>0</v>
      </c>
      <c r="O611">
        <v>0</v>
      </c>
      <c r="P611">
        <v>0</v>
      </c>
      <c r="Q611">
        <v>0</v>
      </c>
      <c r="R611">
        <v>0</v>
      </c>
      <c r="S611" s="17">
        <v>0</v>
      </c>
      <c r="T611" s="17">
        <v>0</v>
      </c>
      <c r="U611" s="17">
        <v>0</v>
      </c>
      <c r="V611" s="17">
        <v>0</v>
      </c>
      <c r="Y611" s="17">
        <v>23.8569</v>
      </c>
      <c r="Z611" s="17">
        <v>24.8569</v>
      </c>
      <c r="AD611">
        <v>24.04</v>
      </c>
      <c r="AP611">
        <v>22.68</v>
      </c>
      <c r="AQ611">
        <v>20.58</v>
      </c>
      <c r="AY611">
        <v>23.3</v>
      </c>
      <c r="BB611">
        <v>20.51</v>
      </c>
      <c r="BD611">
        <v>22.33</v>
      </c>
      <c r="BK611">
        <v>22.44</v>
      </c>
      <c r="BN611" s="16"/>
    </row>
    <row r="612" spans="1:66">
      <c r="A612" s="319"/>
      <c r="B612" s="227"/>
      <c r="C612" s="7">
        <v>75</v>
      </c>
      <c r="D612">
        <f>+入力シート①!AA$10</f>
        <v>0</v>
      </c>
      <c r="E612">
        <f t="shared" si="223"/>
        <v>18</v>
      </c>
      <c r="F612" s="5">
        <f t="shared" si="224"/>
        <v>11.009011111111114</v>
      </c>
      <c r="G612" s="5">
        <f t="shared" si="225"/>
        <v>11.439491146688447</v>
      </c>
      <c r="H612" s="5">
        <f t="shared" si="226"/>
        <v>24.851099999999999</v>
      </c>
      <c r="I612" s="5">
        <f t="shared" si="227"/>
        <v>0</v>
      </c>
      <c r="J612" s="5">
        <f t="shared" si="228"/>
        <v>-11.009011111111114</v>
      </c>
      <c r="K612" s="5">
        <f t="shared" si="229"/>
        <v>-0.96236895242478071</v>
      </c>
      <c r="M612" s="16"/>
      <c r="N612" s="177">
        <v>0</v>
      </c>
      <c r="O612">
        <v>0</v>
      </c>
      <c r="P612">
        <v>0</v>
      </c>
      <c r="Q612">
        <v>0</v>
      </c>
      <c r="R612">
        <v>0</v>
      </c>
      <c r="S612" s="17">
        <v>0</v>
      </c>
      <c r="T612" s="17">
        <v>0</v>
      </c>
      <c r="U612" s="17">
        <v>0</v>
      </c>
      <c r="V612" s="17">
        <v>0</v>
      </c>
      <c r="Y612" s="17">
        <v>23.851099999999999</v>
      </c>
      <c r="Z612" s="17">
        <v>24.851099999999999</v>
      </c>
      <c r="AD612">
        <v>23.78</v>
      </c>
      <c r="AP612">
        <v>22.56</v>
      </c>
      <c r="AQ612">
        <v>18.920000000000002</v>
      </c>
      <c r="AY612">
        <v>23.3</v>
      </c>
      <c r="BB612">
        <v>18.02</v>
      </c>
      <c r="BD612">
        <v>21.89</v>
      </c>
      <c r="BK612">
        <v>20.99</v>
      </c>
      <c r="BN612" s="16"/>
    </row>
    <row r="613" spans="1:66">
      <c r="A613" s="319"/>
      <c r="B613" s="227"/>
      <c r="C613" s="7">
        <v>100</v>
      </c>
      <c r="D613">
        <f>+入力シート①!AA$11</f>
        <v>0</v>
      </c>
      <c r="E613">
        <f t="shared" si="223"/>
        <v>18</v>
      </c>
      <c r="F613" s="5">
        <f t="shared" si="224"/>
        <v>10.16838888888889</v>
      </c>
      <c r="G613" s="5">
        <f t="shared" si="225"/>
        <v>10.789375530579573</v>
      </c>
      <c r="H613" s="5">
        <f t="shared" si="226"/>
        <v>24.775500000000001</v>
      </c>
      <c r="I613" s="5">
        <f t="shared" si="227"/>
        <v>0</v>
      </c>
      <c r="J613" s="5">
        <f t="shared" si="228"/>
        <v>-10.16838888888889</v>
      </c>
      <c r="K613" s="5">
        <f t="shared" si="229"/>
        <v>-0.94244461693536719</v>
      </c>
      <c r="M613" s="16"/>
      <c r="N613" s="177">
        <v>0</v>
      </c>
      <c r="O613">
        <v>0</v>
      </c>
      <c r="P613">
        <v>0</v>
      </c>
      <c r="Q613">
        <v>0</v>
      </c>
      <c r="R613">
        <v>0</v>
      </c>
      <c r="S613" s="17">
        <v>0</v>
      </c>
      <c r="T613" s="17">
        <v>0</v>
      </c>
      <c r="U613" s="17">
        <v>0</v>
      </c>
      <c r="V613" s="17">
        <v>0</v>
      </c>
      <c r="Y613" s="17">
        <v>23.775500000000001</v>
      </c>
      <c r="Z613" s="17">
        <v>24.775500000000001</v>
      </c>
      <c r="AD613">
        <v>23.51</v>
      </c>
      <c r="AP613">
        <v>19.63</v>
      </c>
      <c r="AQ613">
        <v>14.56</v>
      </c>
      <c r="AY613">
        <v>23.28</v>
      </c>
      <c r="BB613">
        <v>15.81</v>
      </c>
      <c r="BD613">
        <v>20.94</v>
      </c>
      <c r="BK613">
        <v>16.75</v>
      </c>
      <c r="BN613" s="16"/>
    </row>
    <row r="614" spans="1:66">
      <c r="A614" s="319"/>
      <c r="B614" s="227"/>
      <c r="C614" s="7">
        <v>150</v>
      </c>
      <c r="D614">
        <f>+入力シート①!AA$12</f>
        <v>0</v>
      </c>
      <c r="E614">
        <f t="shared" si="223"/>
        <v>18</v>
      </c>
      <c r="F614" s="5">
        <f t="shared" si="224"/>
        <v>8.372011111111112</v>
      </c>
      <c r="G614" s="5">
        <f t="shared" si="225"/>
        <v>8.8897257762833348</v>
      </c>
      <c r="H614" s="5">
        <f t="shared" si="226"/>
        <v>20.09</v>
      </c>
      <c r="I614" s="5">
        <f t="shared" si="227"/>
        <v>0</v>
      </c>
      <c r="J614" s="5">
        <f t="shared" si="228"/>
        <v>-8.372011111111112</v>
      </c>
      <c r="K614" s="5">
        <f t="shared" si="229"/>
        <v>-0.94176258321112449</v>
      </c>
      <c r="M614" s="16"/>
      <c r="N614" s="177">
        <v>0</v>
      </c>
      <c r="O614">
        <v>0</v>
      </c>
      <c r="P614">
        <v>0</v>
      </c>
      <c r="Q614">
        <v>0</v>
      </c>
      <c r="R614">
        <v>0</v>
      </c>
      <c r="S614" s="17">
        <v>0</v>
      </c>
      <c r="T614" s="17">
        <v>0</v>
      </c>
      <c r="U614" s="17">
        <v>0</v>
      </c>
      <c r="V614" s="17">
        <v>0</v>
      </c>
      <c r="Y614" s="17">
        <v>18.193100000000001</v>
      </c>
      <c r="Z614" s="17">
        <v>19.193100000000001</v>
      </c>
      <c r="AD614">
        <v>19.73</v>
      </c>
      <c r="AP614">
        <v>18.36</v>
      </c>
      <c r="AQ614">
        <v>11.76</v>
      </c>
      <c r="AY614">
        <v>20.09</v>
      </c>
      <c r="BB614">
        <v>12.72</v>
      </c>
      <c r="BD614">
        <v>17.05</v>
      </c>
      <c r="BK614">
        <v>13.6</v>
      </c>
      <c r="BN614" s="16"/>
    </row>
    <row r="615" spans="1:66">
      <c r="A615" s="319"/>
      <c r="B615" s="227"/>
      <c r="C615" s="7">
        <v>200</v>
      </c>
      <c r="D615">
        <f>+入力シート①!AA$13</f>
        <v>0</v>
      </c>
      <c r="E615">
        <f t="shared" si="223"/>
        <v>18</v>
      </c>
      <c r="F615" s="5">
        <f t="shared" si="224"/>
        <v>7.1812888888888899</v>
      </c>
      <c r="G615" s="5">
        <f t="shared" si="225"/>
        <v>7.7822501101876904</v>
      </c>
      <c r="H615" s="5">
        <f t="shared" si="226"/>
        <v>18.66</v>
      </c>
      <c r="I615" s="5">
        <f t="shared" si="227"/>
        <v>0</v>
      </c>
      <c r="J615" s="5">
        <f t="shared" si="228"/>
        <v>-7.1812888888888899</v>
      </c>
      <c r="K615" s="5">
        <f t="shared" si="229"/>
        <v>-0.92277796102799547</v>
      </c>
      <c r="M615" s="16"/>
      <c r="N615" s="177">
        <v>0</v>
      </c>
      <c r="O615">
        <v>0</v>
      </c>
      <c r="P615">
        <v>0</v>
      </c>
      <c r="Q615">
        <v>0</v>
      </c>
      <c r="R615">
        <v>0</v>
      </c>
      <c r="S615" s="17">
        <v>0</v>
      </c>
      <c r="T615" s="17">
        <v>0</v>
      </c>
      <c r="U615" s="17">
        <v>0</v>
      </c>
      <c r="V615" s="17">
        <v>0</v>
      </c>
      <c r="Y615" s="17">
        <v>13.9566</v>
      </c>
      <c r="Z615" s="17">
        <v>14.9566</v>
      </c>
      <c r="AD615">
        <v>18.66</v>
      </c>
      <c r="AP615">
        <v>17.600000000000001</v>
      </c>
      <c r="AQ615">
        <v>9.76</v>
      </c>
      <c r="AY615">
        <v>18.63</v>
      </c>
      <c r="BB615">
        <v>10.130000000000001</v>
      </c>
      <c r="BD615">
        <v>14.97</v>
      </c>
      <c r="BK615">
        <v>10.6</v>
      </c>
      <c r="BN615" s="16"/>
    </row>
    <row r="616" spans="1:66">
      <c r="A616" s="319"/>
      <c r="B616" s="227"/>
      <c r="C616" s="7">
        <v>300</v>
      </c>
      <c r="D616">
        <f>+入力シート①!AA$14</f>
        <v>0</v>
      </c>
      <c r="E616">
        <f t="shared" si="223"/>
        <v>12</v>
      </c>
      <c r="F616" s="5">
        <f t="shared" si="224"/>
        <v>3.2629999999999999</v>
      </c>
      <c r="G616" s="5">
        <f t="shared" si="225"/>
        <v>6.117310609320822</v>
      </c>
      <c r="H616" s="5">
        <f t="shared" si="226"/>
        <v>17.36</v>
      </c>
      <c r="I616" s="5">
        <f t="shared" si="227"/>
        <v>0</v>
      </c>
      <c r="J616" s="5">
        <f t="shared" si="228"/>
        <v>-3.2629999999999999</v>
      </c>
      <c r="K616" s="5">
        <f t="shared" si="229"/>
        <v>-0.53340433539997678</v>
      </c>
      <c r="M616" s="16"/>
      <c r="N616" s="177">
        <v>0</v>
      </c>
      <c r="O616">
        <v>0</v>
      </c>
      <c r="P616">
        <v>0</v>
      </c>
      <c r="Q616">
        <v>0</v>
      </c>
      <c r="R616">
        <v>0</v>
      </c>
      <c r="S616" s="17">
        <v>0</v>
      </c>
      <c r="T616" s="17">
        <v>0</v>
      </c>
      <c r="U616" s="17">
        <v>0</v>
      </c>
      <c r="V616" s="17">
        <v>0</v>
      </c>
      <c r="Y616" s="17">
        <v>10.398</v>
      </c>
      <c r="Z616" s="17">
        <v>11.398</v>
      </c>
      <c r="AD616">
        <v>17.36</v>
      </c>
      <c r="BN616" s="16"/>
    </row>
    <row r="617" spans="1:66">
      <c r="A617" s="319"/>
      <c r="B617" s="227"/>
      <c r="C617" s="7">
        <v>400</v>
      </c>
      <c r="D617">
        <f>+入力シート①!AA$15</f>
        <v>0</v>
      </c>
      <c r="E617">
        <f t="shared" si="223"/>
        <v>12</v>
      </c>
      <c r="F617" s="5">
        <f t="shared" si="224"/>
        <v>2.4804333333333335</v>
      </c>
      <c r="G617" s="5">
        <f t="shared" si="225"/>
        <v>5.0202098223685887</v>
      </c>
      <c r="H617" s="5">
        <f t="shared" si="226"/>
        <v>15.99</v>
      </c>
      <c r="I617" s="5">
        <f t="shared" si="227"/>
        <v>0</v>
      </c>
      <c r="J617" s="5">
        <f t="shared" si="228"/>
        <v>-2.4804333333333335</v>
      </c>
      <c r="K617" s="5">
        <f t="shared" si="229"/>
        <v>-0.4940895741610733</v>
      </c>
      <c r="M617" s="16"/>
      <c r="N617" s="177">
        <v>0</v>
      </c>
      <c r="O617">
        <v>0</v>
      </c>
      <c r="P617">
        <v>0</v>
      </c>
      <c r="Q617">
        <v>0</v>
      </c>
      <c r="R617">
        <v>0</v>
      </c>
      <c r="S617" s="17">
        <v>0</v>
      </c>
      <c r="T617" s="17">
        <v>0</v>
      </c>
      <c r="U617" s="17">
        <v>0</v>
      </c>
      <c r="V617" s="17">
        <v>0</v>
      </c>
      <c r="Y617" s="17">
        <v>6.3875999999999999</v>
      </c>
      <c r="Z617" s="17">
        <v>7.3875999999999999</v>
      </c>
      <c r="AD617">
        <v>15.99</v>
      </c>
      <c r="BN617" s="16"/>
    </row>
    <row r="618" spans="1:66">
      <c r="A618" s="319"/>
      <c r="B618" s="227"/>
      <c r="C618" s="7">
        <v>500</v>
      </c>
      <c r="D618">
        <f>+入力シート①!AA$16</f>
        <v>0</v>
      </c>
      <c r="E618">
        <f t="shared" si="223"/>
        <v>12</v>
      </c>
      <c r="F618" s="5">
        <f t="shared" si="224"/>
        <v>2.0248833333333334</v>
      </c>
      <c r="G618" s="5">
        <f t="shared" si="225"/>
        <v>4.2266152675275483</v>
      </c>
      <c r="H618" s="5">
        <f t="shared" si="226"/>
        <v>13.78</v>
      </c>
      <c r="I618" s="5">
        <f t="shared" si="227"/>
        <v>0</v>
      </c>
      <c r="J618" s="5">
        <f t="shared" si="228"/>
        <v>-2.0248833333333334</v>
      </c>
      <c r="K618" s="5">
        <f t="shared" si="229"/>
        <v>-0.47907916977686815</v>
      </c>
      <c r="M618" s="16"/>
      <c r="N618" s="177">
        <v>0</v>
      </c>
      <c r="O618">
        <v>0</v>
      </c>
      <c r="P618">
        <v>0</v>
      </c>
      <c r="Q618">
        <v>0</v>
      </c>
      <c r="R618">
        <v>0</v>
      </c>
      <c r="S618" s="17">
        <v>0</v>
      </c>
      <c r="T618" s="17">
        <v>0</v>
      </c>
      <c r="U618" s="17">
        <v>0</v>
      </c>
      <c r="V618" s="17">
        <v>0</v>
      </c>
      <c r="Y618" s="17">
        <v>4.7592999999999996</v>
      </c>
      <c r="Z618" s="17">
        <v>5.7592999999999996</v>
      </c>
      <c r="AD618">
        <v>13.78</v>
      </c>
      <c r="BN618" s="16"/>
    </row>
    <row r="619" spans="1:66">
      <c r="A619" s="319"/>
      <c r="B619" s="227"/>
      <c r="C619" s="7">
        <v>600</v>
      </c>
      <c r="D619">
        <f>+入力シート①!AA$17</f>
        <v>0</v>
      </c>
      <c r="E619">
        <f t="shared" si="223"/>
        <v>9</v>
      </c>
      <c r="F619" s="5">
        <f t="shared" si="224"/>
        <v>0</v>
      </c>
      <c r="G619" s="5">
        <f t="shared" si="225"/>
        <v>0</v>
      </c>
      <c r="H619" s="5">
        <f t="shared" si="226"/>
        <v>0</v>
      </c>
      <c r="I619" s="5">
        <f t="shared" si="227"/>
        <v>0</v>
      </c>
      <c r="J619" s="5">
        <f t="shared" si="228"/>
        <v>0</v>
      </c>
      <c r="K619" s="5" t="e">
        <f t="shared" si="229"/>
        <v>#DIV/0!</v>
      </c>
      <c r="M619" s="16"/>
      <c r="N619" s="177">
        <v>0</v>
      </c>
      <c r="O619">
        <v>0</v>
      </c>
      <c r="P619">
        <v>0</v>
      </c>
      <c r="Q619">
        <v>0</v>
      </c>
      <c r="R619">
        <v>0</v>
      </c>
      <c r="S619" s="17">
        <v>0</v>
      </c>
      <c r="T619" s="17">
        <v>0</v>
      </c>
      <c r="U619" s="17">
        <v>0</v>
      </c>
      <c r="V619" s="17">
        <v>0</v>
      </c>
      <c r="BN619" s="16"/>
    </row>
    <row r="620" spans="1:66">
      <c r="A620" s="319"/>
      <c r="B620" s="13"/>
      <c r="C620" s="13"/>
      <c r="D620" s="18"/>
      <c r="E620" s="18"/>
      <c r="F620" s="38"/>
      <c r="G620" s="38"/>
      <c r="H620" s="38"/>
      <c r="I620" s="38"/>
      <c r="J620" s="38"/>
      <c r="K620" s="38"/>
      <c r="L620" s="18"/>
      <c r="M620" s="16"/>
      <c r="N620" s="181"/>
      <c r="O620" s="18"/>
      <c r="P620" s="175"/>
      <c r="Q620" s="175"/>
      <c r="R620" s="175"/>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6"/>
    </row>
    <row r="621" spans="1:66">
      <c r="A621" s="319"/>
      <c r="B621" s="228" t="s">
        <v>25</v>
      </c>
      <c r="C621" s="11" t="s">
        <v>23</v>
      </c>
      <c r="D621">
        <f>+入力シート①!AA$19</f>
        <v>0</v>
      </c>
      <c r="E621">
        <f>+COUNT($M621:$BN621)</f>
        <v>17</v>
      </c>
      <c r="F621" s="5">
        <f>+AVERAGE($M621:$BN621)</f>
        <v>57.705882352941174</v>
      </c>
      <c r="G621" s="5">
        <f>+STDEV($M621:$BN621)</f>
        <v>82.632291437641342</v>
      </c>
      <c r="H621" s="5">
        <f>+MAX($M621:$BN621)</f>
        <v>218</v>
      </c>
      <c r="I621" s="5">
        <f>+MIN($M621:$BN621)</f>
        <v>0</v>
      </c>
      <c r="J621" s="5">
        <f>+D621-F621</f>
        <v>-57.705882352941174</v>
      </c>
      <c r="K621" s="5">
        <f>+J621/G621</f>
        <v>-0.69834542100879604</v>
      </c>
      <c r="M621" s="16"/>
      <c r="N621" s="177">
        <v>0</v>
      </c>
      <c r="O621">
        <v>0</v>
      </c>
      <c r="P621">
        <v>0</v>
      </c>
      <c r="Q621">
        <v>0</v>
      </c>
      <c r="R621">
        <v>0</v>
      </c>
      <c r="S621" s="17">
        <v>0</v>
      </c>
      <c r="T621" s="17">
        <v>0</v>
      </c>
      <c r="U621" s="17">
        <v>0</v>
      </c>
      <c r="V621" s="17">
        <v>0</v>
      </c>
      <c r="Y621" s="17">
        <v>34</v>
      </c>
      <c r="Z621" s="17">
        <v>35</v>
      </c>
      <c r="AD621">
        <v>202</v>
      </c>
      <c r="AP621">
        <v>130</v>
      </c>
      <c r="AQ621">
        <v>148</v>
      </c>
      <c r="AY621">
        <v>218</v>
      </c>
      <c r="BB621">
        <v>25</v>
      </c>
      <c r="BD621">
        <v>189</v>
      </c>
      <c r="BN621" s="16"/>
    </row>
    <row r="622" spans="1:66">
      <c r="A622" s="319"/>
      <c r="B622" s="229"/>
      <c r="C622" s="8" t="s">
        <v>24</v>
      </c>
      <c r="D622">
        <f>+入力シート①!AA$20</f>
        <v>0</v>
      </c>
      <c r="E622">
        <f>+COUNT($M622:$BN622)</f>
        <v>17</v>
      </c>
      <c r="F622" s="5">
        <f>+AVERAGE($M622:$BN622)</f>
        <v>0.73058823529411754</v>
      </c>
      <c r="G622" s="5">
        <f>+STDEV($M622:$BN622)</f>
        <v>1.1778819475452287</v>
      </c>
      <c r="H622" s="5">
        <f>+MAX($M622:$BN622)</f>
        <v>3.9</v>
      </c>
      <c r="I622" s="5">
        <f>+MIN($M622:$BN622)</f>
        <v>0</v>
      </c>
      <c r="J622" s="5">
        <f>+D622-F622</f>
        <v>-0.73058823529411754</v>
      </c>
      <c r="K622" s="5">
        <f>+J622/G622</f>
        <v>-0.62025590664387376</v>
      </c>
      <c r="M622" s="16"/>
      <c r="N622" s="177">
        <v>0</v>
      </c>
      <c r="O622">
        <v>0</v>
      </c>
      <c r="P622">
        <v>0</v>
      </c>
      <c r="Q622">
        <v>0</v>
      </c>
      <c r="R622">
        <v>0</v>
      </c>
      <c r="S622" s="17">
        <v>0</v>
      </c>
      <c r="T622" s="17">
        <v>0</v>
      </c>
      <c r="U622" s="17">
        <v>0</v>
      </c>
      <c r="V622" s="17">
        <v>0</v>
      </c>
      <c r="Y622" s="17">
        <v>2.9</v>
      </c>
      <c r="Z622" s="17">
        <v>3.9</v>
      </c>
      <c r="AD622">
        <v>0.8</v>
      </c>
      <c r="AP622">
        <v>0.7</v>
      </c>
      <c r="AQ622">
        <v>0.32</v>
      </c>
      <c r="AY622">
        <v>0.7</v>
      </c>
      <c r="BB622">
        <v>0.8</v>
      </c>
      <c r="BD622">
        <v>2.2999999999999998</v>
      </c>
      <c r="BN622" s="16"/>
    </row>
    <row r="623" spans="1:66" ht="0.95" customHeight="1">
      <c r="M623" s="16"/>
      <c r="BN623" s="16"/>
    </row>
    <row r="624" spans="1:66" ht="0.95" customHeight="1">
      <c r="M624" s="16"/>
      <c r="BN624" s="16"/>
    </row>
    <row r="625" spans="1:66" ht="0.95" customHeight="1">
      <c r="M625" s="16"/>
      <c r="BN625" s="16"/>
    </row>
    <row r="626" spans="1:66" ht="0.95" customHeight="1">
      <c r="M626" s="16"/>
      <c r="BN626" s="16"/>
    </row>
    <row r="627" spans="1:66" ht="0.95" customHeight="1">
      <c r="M627" s="16"/>
      <c r="BN627" s="16"/>
    </row>
    <row r="628" spans="1:66" ht="0.95" customHeight="1">
      <c r="M628" s="16"/>
      <c r="BN628" s="16"/>
    </row>
    <row r="629" spans="1:66" ht="0.95" customHeight="1">
      <c r="M629" s="16"/>
      <c r="BN629" s="16"/>
    </row>
    <row r="630" spans="1:66" ht="0.95" customHeight="1">
      <c r="M630" s="16"/>
      <c r="BN630" s="16"/>
    </row>
    <row r="631" spans="1:66" ht="16.5" thickBot="1">
      <c r="D631" s="1" t="s">
        <v>26</v>
      </c>
      <c r="E631" s="1" t="s">
        <v>3</v>
      </c>
      <c r="F631" s="4" t="s">
        <v>4</v>
      </c>
      <c r="G631" s="4" t="s">
        <v>8</v>
      </c>
      <c r="H631" s="4" t="s">
        <v>5</v>
      </c>
      <c r="I631" s="4" t="s">
        <v>6</v>
      </c>
      <c r="J631" s="4" t="s">
        <v>7</v>
      </c>
      <c r="K631" s="5" t="s">
        <v>56</v>
      </c>
      <c r="M631" s="16"/>
      <c r="N631" s="178" t="s">
        <v>26</v>
      </c>
      <c r="O631" s="1" t="s">
        <v>26</v>
      </c>
      <c r="P631" s="1" t="s">
        <v>26</v>
      </c>
      <c r="Q631" s="1" t="s">
        <v>26</v>
      </c>
      <c r="R631" s="1" t="s">
        <v>26</v>
      </c>
      <c r="S631" s="17" t="s">
        <v>105</v>
      </c>
      <c r="T631" s="17" t="s">
        <v>105</v>
      </c>
      <c r="U631" s="17" t="s">
        <v>105</v>
      </c>
      <c r="X631" s="156"/>
      <c r="AA631" s="156"/>
      <c r="AB631" s="91"/>
      <c r="AC631" s="91"/>
      <c r="AD631" s="1"/>
      <c r="AE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6"/>
    </row>
    <row r="632" spans="1:66">
      <c r="A632" s="319">
        <v>54</v>
      </c>
      <c r="B632" s="230" t="s">
        <v>18</v>
      </c>
      <c r="C632" s="231"/>
      <c r="D632" s="92">
        <f>+入力シート①!AB$2</f>
        <v>0</v>
      </c>
      <c r="E632" s="19"/>
      <c r="F632" s="32"/>
      <c r="G632" s="32"/>
      <c r="H632" s="32"/>
      <c r="I632" s="32"/>
      <c r="J632" s="32"/>
      <c r="K632" s="33"/>
      <c r="M632" s="16"/>
      <c r="N632" s="92">
        <v>0</v>
      </c>
      <c r="O632" s="92">
        <v>0</v>
      </c>
      <c r="P632" s="92">
        <v>0</v>
      </c>
      <c r="Q632" s="92">
        <v>0</v>
      </c>
      <c r="R632" s="92">
        <v>0</v>
      </c>
      <c r="S632" s="165">
        <v>0</v>
      </c>
      <c r="T632" s="165">
        <v>0</v>
      </c>
      <c r="U632" s="165">
        <v>0</v>
      </c>
      <c r="V632" s="17">
        <v>0</v>
      </c>
      <c r="X632" s="17">
        <f t="shared" ref="X632:BF632" si="230">+X$1</f>
        <v>2009</v>
      </c>
      <c r="Y632" s="17">
        <f t="shared" si="230"/>
        <v>2008</v>
      </c>
      <c r="Z632" s="17">
        <f t="shared" si="230"/>
        <v>2007</v>
      </c>
      <c r="AA632" s="17">
        <f t="shared" si="230"/>
        <v>2006</v>
      </c>
      <c r="AB632" s="90">
        <f t="shared" si="230"/>
        <v>2005</v>
      </c>
      <c r="AC632" s="90">
        <f t="shared" si="230"/>
        <v>2004</v>
      </c>
      <c r="AD632">
        <f t="shared" si="230"/>
        <v>2003</v>
      </c>
      <c r="AE632">
        <f t="shared" si="230"/>
        <v>2002</v>
      </c>
      <c r="AF632">
        <f t="shared" si="230"/>
        <v>2001</v>
      </c>
      <c r="AG632">
        <f t="shared" si="230"/>
        <v>2000</v>
      </c>
      <c r="AH632">
        <f t="shared" si="230"/>
        <v>1999</v>
      </c>
      <c r="AI632">
        <f t="shared" si="230"/>
        <v>1998</v>
      </c>
      <c r="AJ632">
        <f t="shared" si="230"/>
        <v>1997</v>
      </c>
      <c r="AK632">
        <f t="shared" si="230"/>
        <v>1996</v>
      </c>
      <c r="AL632">
        <f t="shared" si="230"/>
        <v>1995</v>
      </c>
      <c r="AM632">
        <f t="shared" si="230"/>
        <v>1994</v>
      </c>
      <c r="AN632">
        <f t="shared" si="230"/>
        <v>0</v>
      </c>
      <c r="AO632">
        <f t="shared" si="230"/>
        <v>1992</v>
      </c>
      <c r="AP632">
        <f t="shared" si="230"/>
        <v>1991</v>
      </c>
      <c r="AQ632">
        <f t="shared" si="230"/>
        <v>1990</v>
      </c>
      <c r="AR632">
        <f t="shared" si="230"/>
        <v>1990</v>
      </c>
      <c r="AS632">
        <f t="shared" si="230"/>
        <v>1990</v>
      </c>
      <c r="AT632">
        <f t="shared" si="230"/>
        <v>1989</v>
      </c>
      <c r="AU632">
        <f t="shared" si="230"/>
        <v>1989</v>
      </c>
      <c r="AV632">
        <f t="shared" si="230"/>
        <v>1988</v>
      </c>
      <c r="AW632">
        <f t="shared" si="230"/>
        <v>1987</v>
      </c>
      <c r="AX632">
        <f t="shared" si="230"/>
        <v>1987</v>
      </c>
      <c r="AY632">
        <f t="shared" si="230"/>
        <v>1986</v>
      </c>
      <c r="AZ632">
        <f t="shared" si="230"/>
        <v>1986</v>
      </c>
      <c r="BA632">
        <f t="shared" si="230"/>
        <v>1986</v>
      </c>
      <c r="BB632">
        <f t="shared" si="230"/>
        <v>1985</v>
      </c>
      <c r="BC632">
        <f t="shared" si="230"/>
        <v>1985</v>
      </c>
      <c r="BD632">
        <f t="shared" si="230"/>
        <v>1985</v>
      </c>
      <c r="BE632">
        <f t="shared" si="230"/>
        <v>1984</v>
      </c>
      <c r="BF632">
        <f t="shared" si="230"/>
        <v>1984</v>
      </c>
      <c r="BG632">
        <f t="shared" ref="BG632:BM632" si="231">+BG$1</f>
        <v>1984</v>
      </c>
      <c r="BH632">
        <f t="shared" si="231"/>
        <v>1983</v>
      </c>
      <c r="BI632">
        <f t="shared" si="231"/>
        <v>1983</v>
      </c>
      <c r="BJ632">
        <f t="shared" si="231"/>
        <v>1983</v>
      </c>
      <c r="BK632">
        <f t="shared" si="231"/>
        <v>1982</v>
      </c>
      <c r="BL632">
        <f t="shared" si="231"/>
        <v>1981</v>
      </c>
      <c r="BM632">
        <f t="shared" si="231"/>
        <v>1980</v>
      </c>
      <c r="BN632" s="16"/>
    </row>
    <row r="633" spans="1:66">
      <c r="A633" s="319"/>
      <c r="B633" s="230" t="s">
        <v>19</v>
      </c>
      <c r="C633" s="231"/>
      <c r="D633" s="93">
        <f>+入力シート①!AB$2</f>
        <v>0</v>
      </c>
      <c r="E633" s="20"/>
      <c r="F633" s="34"/>
      <c r="G633" s="34"/>
      <c r="H633" s="34"/>
      <c r="I633" s="34"/>
      <c r="J633" s="34"/>
      <c r="K633" s="35"/>
      <c r="M633" s="16"/>
      <c r="N633" s="93">
        <v>0</v>
      </c>
      <c r="O633" s="93">
        <v>0</v>
      </c>
      <c r="P633" s="93">
        <v>0</v>
      </c>
      <c r="Q633" s="93">
        <v>0</v>
      </c>
      <c r="R633" s="93">
        <v>0</v>
      </c>
      <c r="S633" s="166">
        <v>0</v>
      </c>
      <c r="T633" s="166">
        <v>0</v>
      </c>
      <c r="U633" s="166">
        <v>0</v>
      </c>
      <c r="V633" s="17">
        <v>0</v>
      </c>
      <c r="X633" s="17">
        <f>+X$3</f>
        <v>11</v>
      </c>
      <c r="Y633" s="17">
        <f>+Y$3</f>
        <v>11</v>
      </c>
      <c r="Z633" s="17">
        <f>+Z$3</f>
        <v>11</v>
      </c>
      <c r="AA633" s="17">
        <f t="shared" ref="AA633:BM633" si="232">+AA$3</f>
        <v>11</v>
      </c>
      <c r="AB633" s="90">
        <f t="shared" si="232"/>
        <v>11</v>
      </c>
      <c r="AC633" s="90">
        <f t="shared" si="232"/>
        <v>11</v>
      </c>
      <c r="AD633">
        <f t="shared" si="232"/>
        <v>11</v>
      </c>
      <c r="AE633">
        <f t="shared" si="232"/>
        <v>11</v>
      </c>
      <c r="AF633">
        <f t="shared" si="232"/>
        <v>11</v>
      </c>
      <c r="AG633">
        <f t="shared" si="232"/>
        <v>11</v>
      </c>
      <c r="AH633">
        <f t="shared" si="232"/>
        <v>11</v>
      </c>
      <c r="AI633">
        <f t="shared" si="232"/>
        <v>11</v>
      </c>
      <c r="AJ633">
        <f t="shared" si="232"/>
        <v>11</v>
      </c>
      <c r="AK633">
        <f t="shared" si="232"/>
        <v>11</v>
      </c>
      <c r="AL633">
        <f t="shared" si="232"/>
        <v>11</v>
      </c>
      <c r="AM633">
        <f t="shared" si="232"/>
        <v>11</v>
      </c>
      <c r="AN633">
        <f t="shared" si="232"/>
        <v>11</v>
      </c>
      <c r="AO633">
        <f t="shared" si="232"/>
        <v>11</v>
      </c>
      <c r="AP633">
        <f t="shared" si="232"/>
        <v>11</v>
      </c>
      <c r="AQ633">
        <f t="shared" si="232"/>
        <v>11</v>
      </c>
      <c r="AR633">
        <f t="shared" si="232"/>
        <v>11</v>
      </c>
      <c r="AS633">
        <f t="shared" si="232"/>
        <v>11</v>
      </c>
      <c r="AT633">
        <f t="shared" si="232"/>
        <v>11</v>
      </c>
      <c r="AU633">
        <f t="shared" si="232"/>
        <v>11</v>
      </c>
      <c r="AV633">
        <f t="shared" si="232"/>
        <v>11</v>
      </c>
      <c r="AW633">
        <f t="shared" si="232"/>
        <v>11</v>
      </c>
      <c r="AX633">
        <f t="shared" si="232"/>
        <v>11</v>
      </c>
      <c r="AY633">
        <f t="shared" si="232"/>
        <v>11</v>
      </c>
      <c r="AZ633">
        <f t="shared" si="232"/>
        <v>11</v>
      </c>
      <c r="BA633">
        <f t="shared" si="232"/>
        <v>11</v>
      </c>
      <c r="BB633">
        <f t="shared" si="232"/>
        <v>11</v>
      </c>
      <c r="BC633">
        <f t="shared" si="232"/>
        <v>11</v>
      </c>
      <c r="BD633">
        <f t="shared" si="232"/>
        <v>11</v>
      </c>
      <c r="BE633">
        <f t="shared" si="232"/>
        <v>11</v>
      </c>
      <c r="BF633">
        <f t="shared" si="232"/>
        <v>11</v>
      </c>
      <c r="BG633">
        <f t="shared" si="232"/>
        <v>11</v>
      </c>
      <c r="BH633">
        <f t="shared" si="232"/>
        <v>11</v>
      </c>
      <c r="BI633">
        <f t="shared" si="232"/>
        <v>11</v>
      </c>
      <c r="BJ633">
        <f t="shared" si="232"/>
        <v>11</v>
      </c>
      <c r="BK633">
        <f t="shared" si="232"/>
        <v>11</v>
      </c>
      <c r="BL633">
        <f t="shared" si="232"/>
        <v>11</v>
      </c>
      <c r="BM633">
        <f t="shared" si="232"/>
        <v>11</v>
      </c>
      <c r="BN633" s="16"/>
    </row>
    <row r="634" spans="1:66">
      <c r="A634" s="319"/>
      <c r="B634" s="230" t="s">
        <v>20</v>
      </c>
      <c r="C634" s="231"/>
      <c r="D634" s="94">
        <f>+入力シート①!AB$2</f>
        <v>0</v>
      </c>
      <c r="E634" s="20"/>
      <c r="F634" s="34"/>
      <c r="G634" s="34"/>
      <c r="H634" s="34"/>
      <c r="I634" s="34"/>
      <c r="J634" s="34"/>
      <c r="K634" s="35"/>
      <c r="M634" s="16"/>
      <c r="N634" s="201">
        <v>0</v>
      </c>
      <c r="O634" s="94">
        <v>0</v>
      </c>
      <c r="P634" s="94">
        <v>0</v>
      </c>
      <c r="Q634" s="94">
        <v>0</v>
      </c>
      <c r="R634" s="94">
        <v>0</v>
      </c>
      <c r="S634" s="163">
        <v>0</v>
      </c>
      <c r="T634" s="163">
        <v>0</v>
      </c>
      <c r="U634" s="163">
        <v>0</v>
      </c>
      <c r="V634" s="17">
        <v>0</v>
      </c>
      <c r="AS634">
        <v>14</v>
      </c>
      <c r="AX634">
        <v>26</v>
      </c>
      <c r="BA634">
        <v>19</v>
      </c>
      <c r="BN634" s="16"/>
    </row>
    <row r="635" spans="1:66">
      <c r="A635" s="319"/>
      <c r="B635" s="230" t="s">
        <v>57</v>
      </c>
      <c r="C635" s="231"/>
      <c r="D635">
        <f>+入力シート①!AB$3</f>
        <v>54</v>
      </c>
      <c r="E635" s="20"/>
      <c r="F635" s="34"/>
      <c r="G635" s="34"/>
      <c r="H635" s="34"/>
      <c r="I635" s="34"/>
      <c r="J635" s="34"/>
      <c r="K635" s="35"/>
      <c r="M635" s="16"/>
      <c r="N635" s="177">
        <v>54</v>
      </c>
      <c r="O635">
        <v>54</v>
      </c>
      <c r="P635">
        <v>54</v>
      </c>
      <c r="Q635">
        <v>54</v>
      </c>
      <c r="R635">
        <v>54</v>
      </c>
      <c r="S635" s="17">
        <v>54</v>
      </c>
      <c r="T635" s="17">
        <v>54</v>
      </c>
      <c r="U635" s="17">
        <v>54</v>
      </c>
      <c r="V635" s="17">
        <v>54</v>
      </c>
      <c r="X635" s="17">
        <f>+$A$632</f>
        <v>54</v>
      </c>
      <c r="Y635" s="17">
        <f>+$A$632</f>
        <v>54</v>
      </c>
      <c r="Z635" s="17">
        <f>+$A$632</f>
        <v>54</v>
      </c>
      <c r="AA635" s="17">
        <f t="shared" ref="AA635:BM635" si="233">+$A$632</f>
        <v>54</v>
      </c>
      <c r="AB635" s="90">
        <f t="shared" si="233"/>
        <v>54</v>
      </c>
      <c r="AC635" s="90">
        <f t="shared" si="233"/>
        <v>54</v>
      </c>
      <c r="AD635">
        <f t="shared" si="233"/>
        <v>54</v>
      </c>
      <c r="AE635">
        <f t="shared" si="233"/>
        <v>54</v>
      </c>
      <c r="AF635">
        <f t="shared" si="233"/>
        <v>54</v>
      </c>
      <c r="AG635">
        <f t="shared" si="233"/>
        <v>54</v>
      </c>
      <c r="AH635">
        <f t="shared" si="233"/>
        <v>54</v>
      </c>
      <c r="AI635">
        <f t="shared" si="233"/>
        <v>54</v>
      </c>
      <c r="AJ635">
        <f t="shared" si="233"/>
        <v>54</v>
      </c>
      <c r="AK635">
        <f t="shared" si="233"/>
        <v>54</v>
      </c>
      <c r="AL635">
        <f t="shared" si="233"/>
        <v>54</v>
      </c>
      <c r="AM635">
        <f t="shared" si="233"/>
        <v>54</v>
      </c>
      <c r="AN635">
        <f t="shared" si="233"/>
        <v>54</v>
      </c>
      <c r="AO635">
        <f t="shared" si="233"/>
        <v>54</v>
      </c>
      <c r="AP635">
        <f t="shared" si="233"/>
        <v>54</v>
      </c>
      <c r="AQ635">
        <f t="shared" si="233"/>
        <v>54</v>
      </c>
      <c r="AR635">
        <f t="shared" si="233"/>
        <v>54</v>
      </c>
      <c r="AS635">
        <f t="shared" si="233"/>
        <v>54</v>
      </c>
      <c r="AT635">
        <f t="shared" si="233"/>
        <v>54</v>
      </c>
      <c r="AU635">
        <f t="shared" si="233"/>
        <v>54</v>
      </c>
      <c r="AV635">
        <f t="shared" si="233"/>
        <v>54</v>
      </c>
      <c r="AW635">
        <f t="shared" si="233"/>
        <v>54</v>
      </c>
      <c r="AX635">
        <f t="shared" si="233"/>
        <v>54</v>
      </c>
      <c r="AY635">
        <f t="shared" si="233"/>
        <v>54</v>
      </c>
      <c r="AZ635">
        <f t="shared" si="233"/>
        <v>54</v>
      </c>
      <c r="BA635">
        <f t="shared" si="233"/>
        <v>54</v>
      </c>
      <c r="BB635">
        <f t="shared" si="233"/>
        <v>54</v>
      </c>
      <c r="BC635">
        <f t="shared" si="233"/>
        <v>54</v>
      </c>
      <c r="BD635">
        <f t="shared" si="233"/>
        <v>54</v>
      </c>
      <c r="BE635">
        <f t="shared" si="233"/>
        <v>54</v>
      </c>
      <c r="BF635">
        <f t="shared" si="233"/>
        <v>54</v>
      </c>
      <c r="BG635">
        <f t="shared" si="233"/>
        <v>54</v>
      </c>
      <c r="BH635">
        <f t="shared" si="233"/>
        <v>54</v>
      </c>
      <c r="BI635">
        <f t="shared" si="233"/>
        <v>54</v>
      </c>
      <c r="BJ635">
        <f t="shared" si="233"/>
        <v>54</v>
      </c>
      <c r="BK635">
        <f t="shared" si="233"/>
        <v>54</v>
      </c>
      <c r="BL635">
        <f t="shared" si="233"/>
        <v>54</v>
      </c>
      <c r="BM635">
        <f t="shared" si="233"/>
        <v>54</v>
      </c>
      <c r="BN635" s="16"/>
    </row>
    <row r="636" spans="1:66" ht="16.5" thickBot="1">
      <c r="A636" s="319"/>
      <c r="B636" s="230" t="s">
        <v>21</v>
      </c>
      <c r="C636" s="231"/>
      <c r="D636" s="99">
        <f>+入力シート①!AB$4</f>
        <v>0</v>
      </c>
      <c r="E636" s="21"/>
      <c r="F636" s="36"/>
      <c r="G636" s="36"/>
      <c r="H636" s="36"/>
      <c r="I636" s="36"/>
      <c r="J636" s="36"/>
      <c r="K636" s="37"/>
      <c r="M636" s="16"/>
      <c r="N636" s="202">
        <v>0</v>
      </c>
      <c r="O636" s="99">
        <v>0</v>
      </c>
      <c r="P636" s="99">
        <v>0</v>
      </c>
      <c r="Q636" s="99">
        <v>0</v>
      </c>
      <c r="R636" s="99">
        <v>0</v>
      </c>
      <c r="S636" s="164">
        <v>0</v>
      </c>
      <c r="T636" s="164">
        <v>0</v>
      </c>
      <c r="U636" s="164">
        <v>0</v>
      </c>
      <c r="V636" s="17">
        <v>0</v>
      </c>
      <c r="X636" s="164"/>
      <c r="BN636" s="16"/>
    </row>
    <row r="637" spans="1:66">
      <c r="A637" s="319"/>
      <c r="B637" s="227" t="s">
        <v>22</v>
      </c>
      <c r="C637" s="7">
        <v>0</v>
      </c>
      <c r="D637">
        <f>+入力シート①!AB$5</f>
        <v>0</v>
      </c>
      <c r="E637">
        <f t="shared" ref="E637:E649" si="234">+COUNT($M637:$BN637)</f>
        <v>12</v>
      </c>
      <c r="F637" s="5">
        <f t="shared" ref="F637:F649" si="235">+AVERAGE($M637:$BN637)</f>
        <v>5.6500000000000012</v>
      </c>
      <c r="G637" s="5">
        <f t="shared" ref="G637:G649" si="236">+STDEV($M637:$BN637)</f>
        <v>10.225591781052442</v>
      </c>
      <c r="H637" s="5">
        <f t="shared" ref="H637:H649" si="237">+MAX($M637:$BN637)</f>
        <v>23.4</v>
      </c>
      <c r="I637" s="5">
        <f t="shared" ref="I637:I649" si="238">+MIN($M637:$BN637)</f>
        <v>0</v>
      </c>
      <c r="J637" s="5">
        <f>+D637-F637</f>
        <v>-5.6500000000000012</v>
      </c>
      <c r="K637" s="5">
        <f>+J637/G637</f>
        <v>-0.55253525868979003</v>
      </c>
      <c r="M637" s="16"/>
      <c r="N637" s="177">
        <v>0</v>
      </c>
      <c r="O637">
        <v>0</v>
      </c>
      <c r="P637">
        <v>0</v>
      </c>
      <c r="Q637">
        <v>0</v>
      </c>
      <c r="R637">
        <v>0</v>
      </c>
      <c r="S637" s="17">
        <v>0</v>
      </c>
      <c r="T637" s="17">
        <v>0</v>
      </c>
      <c r="U637" s="17">
        <v>0</v>
      </c>
      <c r="V637" s="17">
        <v>0</v>
      </c>
      <c r="AS637">
        <v>22.3</v>
      </c>
      <c r="AX637">
        <v>22.1</v>
      </c>
      <c r="BA637">
        <v>23.4</v>
      </c>
      <c r="BN637" s="16"/>
    </row>
    <row r="638" spans="1:66">
      <c r="A638" s="319"/>
      <c r="B638" s="227"/>
      <c r="C638" s="7">
        <v>10</v>
      </c>
      <c r="D638">
        <f>+入力シート①!AB$6</f>
        <v>0</v>
      </c>
      <c r="E638">
        <f t="shared" si="234"/>
        <v>12</v>
      </c>
      <c r="F638" s="5">
        <f t="shared" si="235"/>
        <v>5.45</v>
      </c>
      <c r="G638" s="5">
        <f t="shared" si="236"/>
        <v>9.8789592753303914</v>
      </c>
      <c r="H638" s="5">
        <f t="shared" si="237"/>
        <v>23.14</v>
      </c>
      <c r="I638" s="5">
        <f t="shared" si="238"/>
        <v>0</v>
      </c>
      <c r="J638" s="5">
        <f t="shared" ref="J638:J649" si="239">+D638-F638</f>
        <v>-5.45</v>
      </c>
      <c r="K638" s="5">
        <f t="shared" ref="K638:K649" si="240">+J638/G638</f>
        <v>-0.5516775449828677</v>
      </c>
      <c r="M638" s="16"/>
      <c r="N638" s="177">
        <v>0</v>
      </c>
      <c r="O638">
        <v>0</v>
      </c>
      <c r="P638">
        <v>0</v>
      </c>
      <c r="Q638">
        <v>0</v>
      </c>
      <c r="R638">
        <v>0</v>
      </c>
      <c r="S638" s="17">
        <v>0</v>
      </c>
      <c r="T638" s="17">
        <v>0</v>
      </c>
      <c r="U638" s="17">
        <v>0</v>
      </c>
      <c r="V638" s="17">
        <v>0</v>
      </c>
      <c r="AS638">
        <v>20.25</v>
      </c>
      <c r="AX638">
        <v>22.01</v>
      </c>
      <c r="BA638">
        <v>23.14</v>
      </c>
      <c r="BN638" s="16"/>
    </row>
    <row r="639" spans="1:66">
      <c r="A639" s="319"/>
      <c r="B639" s="227"/>
      <c r="C639" s="7">
        <v>20</v>
      </c>
      <c r="D639">
        <f>+入力シート①!AB$7</f>
        <v>0</v>
      </c>
      <c r="E639">
        <f t="shared" si="234"/>
        <v>12</v>
      </c>
      <c r="F639" s="5">
        <f t="shared" si="235"/>
        <v>5.4283333333333337</v>
      </c>
      <c r="G639" s="5">
        <f t="shared" si="236"/>
        <v>9.8383311900982786</v>
      </c>
      <c r="H639" s="5">
        <f t="shared" si="237"/>
        <v>22.96</v>
      </c>
      <c r="I639" s="5">
        <f t="shared" si="238"/>
        <v>0</v>
      </c>
      <c r="J639" s="5">
        <f t="shared" si="239"/>
        <v>-5.4283333333333337</v>
      </c>
      <c r="K639" s="5">
        <f t="shared" si="240"/>
        <v>-0.55175346595331565</v>
      </c>
      <c r="M639" s="16"/>
      <c r="N639" s="177">
        <v>0</v>
      </c>
      <c r="O639">
        <v>0</v>
      </c>
      <c r="P639">
        <v>0</v>
      </c>
      <c r="Q639">
        <v>0</v>
      </c>
      <c r="R639">
        <v>0</v>
      </c>
      <c r="S639" s="17">
        <v>0</v>
      </c>
      <c r="T639" s="17">
        <v>0</v>
      </c>
      <c r="U639" s="17">
        <v>0</v>
      </c>
      <c r="V639" s="17">
        <v>0</v>
      </c>
      <c r="AS639">
        <v>20.2</v>
      </c>
      <c r="AX639">
        <v>21.98</v>
      </c>
      <c r="BA639">
        <v>22.96</v>
      </c>
      <c r="BN639" s="16"/>
    </row>
    <row r="640" spans="1:66">
      <c r="A640" s="319"/>
      <c r="B640" s="227"/>
      <c r="C640" s="7">
        <v>30</v>
      </c>
      <c r="D640">
        <f>+入力シート①!AB$8</f>
        <v>0</v>
      </c>
      <c r="E640">
        <f t="shared" si="234"/>
        <v>12</v>
      </c>
      <c r="F640" s="5">
        <f t="shared" si="235"/>
        <v>5.4133333333333331</v>
      </c>
      <c r="G640" s="5">
        <f t="shared" si="236"/>
        <v>9.8094966355274433</v>
      </c>
      <c r="H640" s="5">
        <f t="shared" si="237"/>
        <v>22.81</v>
      </c>
      <c r="I640" s="5">
        <f t="shared" si="238"/>
        <v>0</v>
      </c>
      <c r="J640" s="5">
        <f t="shared" si="239"/>
        <v>-5.4133333333333331</v>
      </c>
      <c r="K640" s="5">
        <f t="shared" si="240"/>
        <v>-0.55184618889899495</v>
      </c>
      <c r="M640" s="16"/>
      <c r="N640" s="177">
        <v>0</v>
      </c>
      <c r="O640">
        <v>0</v>
      </c>
      <c r="P640">
        <v>0</v>
      </c>
      <c r="Q640">
        <v>0</v>
      </c>
      <c r="R640">
        <v>0</v>
      </c>
      <c r="S640" s="17">
        <v>0</v>
      </c>
      <c r="T640" s="17">
        <v>0</v>
      </c>
      <c r="U640" s="17">
        <v>0</v>
      </c>
      <c r="V640" s="17">
        <v>0</v>
      </c>
      <c r="AS640">
        <v>20.2</v>
      </c>
      <c r="AX640">
        <v>21.95</v>
      </c>
      <c r="BA640">
        <v>22.81</v>
      </c>
      <c r="BN640" s="16"/>
    </row>
    <row r="641" spans="1:66">
      <c r="A641" s="319"/>
      <c r="B641" s="227"/>
      <c r="C641" s="7">
        <v>50</v>
      </c>
      <c r="D641">
        <f>+入力シート①!AB$9</f>
        <v>0</v>
      </c>
      <c r="E641">
        <f t="shared" si="234"/>
        <v>12</v>
      </c>
      <c r="F641" s="5">
        <f t="shared" si="235"/>
        <v>5.3983333333333334</v>
      </c>
      <c r="G641" s="5">
        <f t="shared" si="236"/>
        <v>9.7827406769021099</v>
      </c>
      <c r="H641" s="5">
        <f t="shared" si="237"/>
        <v>22.79</v>
      </c>
      <c r="I641" s="5">
        <f t="shared" si="238"/>
        <v>0</v>
      </c>
      <c r="J641" s="5">
        <f t="shared" si="239"/>
        <v>-5.3983333333333334</v>
      </c>
      <c r="K641" s="5">
        <f t="shared" si="240"/>
        <v>-0.5518221847666126</v>
      </c>
      <c r="M641" s="16"/>
      <c r="N641" s="177">
        <v>0</v>
      </c>
      <c r="O641">
        <v>0</v>
      </c>
      <c r="P641">
        <v>0</v>
      </c>
      <c r="Q641">
        <v>0</v>
      </c>
      <c r="R641">
        <v>0</v>
      </c>
      <c r="S641" s="17">
        <v>0</v>
      </c>
      <c r="T641" s="17">
        <v>0</v>
      </c>
      <c r="U641" s="17">
        <v>0</v>
      </c>
      <c r="V641" s="17">
        <v>0</v>
      </c>
      <c r="AS641">
        <v>20.14</v>
      </c>
      <c r="AX641">
        <v>21.85</v>
      </c>
      <c r="BA641">
        <v>22.79</v>
      </c>
      <c r="BN641" s="16"/>
    </row>
    <row r="642" spans="1:66">
      <c r="A642" s="319"/>
      <c r="B642" s="227"/>
      <c r="C642" s="7">
        <v>75</v>
      </c>
      <c r="D642">
        <f>+入力シート①!AB$10</f>
        <v>0</v>
      </c>
      <c r="E642">
        <f t="shared" si="234"/>
        <v>12</v>
      </c>
      <c r="F642" s="5">
        <f t="shared" si="235"/>
        <v>5.1433333333333335</v>
      </c>
      <c r="G642" s="5">
        <f t="shared" si="236"/>
        <v>9.393850341708891</v>
      </c>
      <c r="H642" s="5">
        <f t="shared" si="237"/>
        <v>22.78</v>
      </c>
      <c r="I642" s="5">
        <f t="shared" si="238"/>
        <v>0</v>
      </c>
      <c r="J642" s="5">
        <f t="shared" si="239"/>
        <v>-5.1433333333333335</v>
      </c>
      <c r="K642" s="5">
        <f t="shared" si="240"/>
        <v>-0.54752131939944015</v>
      </c>
      <c r="M642" s="16"/>
      <c r="N642" s="177">
        <v>0</v>
      </c>
      <c r="O642">
        <v>0</v>
      </c>
      <c r="P642">
        <v>0</v>
      </c>
      <c r="Q642">
        <v>0</v>
      </c>
      <c r="R642">
        <v>0</v>
      </c>
      <c r="S642" s="17">
        <v>0</v>
      </c>
      <c r="T642" s="17">
        <v>0</v>
      </c>
      <c r="U642" s="17">
        <v>0</v>
      </c>
      <c r="V642" s="17">
        <v>0</v>
      </c>
      <c r="AS642">
        <v>17.12</v>
      </c>
      <c r="AX642">
        <v>21.82</v>
      </c>
      <c r="BA642">
        <v>22.78</v>
      </c>
      <c r="BN642" s="16"/>
    </row>
    <row r="643" spans="1:66">
      <c r="A643" s="319"/>
      <c r="B643" s="227"/>
      <c r="C643" s="7">
        <v>100</v>
      </c>
      <c r="D643">
        <f>+入力シート①!AB$11</f>
        <v>0</v>
      </c>
      <c r="E643">
        <f t="shared" si="234"/>
        <v>12</v>
      </c>
      <c r="F643" s="5">
        <f t="shared" si="235"/>
        <v>4.8883333333333336</v>
      </c>
      <c r="G643" s="5">
        <f t="shared" si="236"/>
        <v>9.0306919430183736</v>
      </c>
      <c r="H643" s="5">
        <f t="shared" si="237"/>
        <v>22.57</v>
      </c>
      <c r="I643" s="5">
        <f t="shared" si="238"/>
        <v>0</v>
      </c>
      <c r="J643" s="5">
        <f t="shared" si="239"/>
        <v>-4.8883333333333336</v>
      </c>
      <c r="K643" s="5">
        <f t="shared" si="240"/>
        <v>-0.54130219081523467</v>
      </c>
      <c r="M643" s="16"/>
      <c r="N643" s="177">
        <v>0</v>
      </c>
      <c r="O643">
        <v>0</v>
      </c>
      <c r="P643">
        <v>0</v>
      </c>
      <c r="Q643">
        <v>0</v>
      </c>
      <c r="R643">
        <v>0</v>
      </c>
      <c r="S643" s="17">
        <v>0</v>
      </c>
      <c r="T643" s="17">
        <v>0</v>
      </c>
      <c r="U643" s="17">
        <v>0</v>
      </c>
      <c r="V643" s="17">
        <v>0</v>
      </c>
      <c r="AS643">
        <v>14.64</v>
      </c>
      <c r="AX643">
        <v>21.45</v>
      </c>
      <c r="BA643">
        <v>22.57</v>
      </c>
      <c r="BN643" s="16"/>
    </row>
    <row r="644" spans="1:66">
      <c r="A644" s="319"/>
      <c r="B644" s="227"/>
      <c r="C644" s="7">
        <v>150</v>
      </c>
      <c r="D644">
        <f>+入力シート①!AB$12</f>
        <v>0</v>
      </c>
      <c r="E644">
        <f t="shared" si="234"/>
        <v>12</v>
      </c>
      <c r="F644" s="5">
        <f t="shared" si="235"/>
        <v>4.0891666666666664</v>
      </c>
      <c r="G644" s="5">
        <f t="shared" si="236"/>
        <v>7.5457976966512881</v>
      </c>
      <c r="H644" s="5">
        <f t="shared" si="237"/>
        <v>19.61</v>
      </c>
      <c r="I644" s="5">
        <f t="shared" si="238"/>
        <v>0</v>
      </c>
      <c r="J644" s="5">
        <f t="shared" si="239"/>
        <v>-4.0891666666666664</v>
      </c>
      <c r="K644" s="5">
        <f t="shared" si="240"/>
        <v>-0.54191310595053155</v>
      </c>
      <c r="M644" s="16"/>
      <c r="N644" s="177">
        <v>0</v>
      </c>
      <c r="O644">
        <v>0</v>
      </c>
      <c r="P644">
        <v>0</v>
      </c>
      <c r="Q644">
        <v>0</v>
      </c>
      <c r="R644">
        <v>0</v>
      </c>
      <c r="S644" s="17">
        <v>0</v>
      </c>
      <c r="T644" s="17">
        <v>0</v>
      </c>
      <c r="U644" s="17">
        <v>0</v>
      </c>
      <c r="V644" s="17">
        <v>0</v>
      </c>
      <c r="AS644">
        <v>12.67</v>
      </c>
      <c r="AX644">
        <v>16.79</v>
      </c>
      <c r="BA644">
        <v>19.61</v>
      </c>
      <c r="BN644" s="16"/>
    </row>
    <row r="645" spans="1:66">
      <c r="A645" s="319"/>
      <c r="B645" s="227"/>
      <c r="C645" s="7">
        <v>200</v>
      </c>
      <c r="D645">
        <f>+入力シート①!AB$13</f>
        <v>0</v>
      </c>
      <c r="E645">
        <f t="shared" si="234"/>
        <v>12</v>
      </c>
      <c r="F645" s="5">
        <f t="shared" si="235"/>
        <v>3.5583333333333336</v>
      </c>
      <c r="G645" s="5">
        <f t="shared" si="236"/>
        <v>6.7024104664371347</v>
      </c>
      <c r="H645" s="5">
        <f t="shared" si="237"/>
        <v>18.75</v>
      </c>
      <c r="I645" s="5">
        <f t="shared" si="238"/>
        <v>0</v>
      </c>
      <c r="J645" s="5">
        <f t="shared" si="239"/>
        <v>-3.5583333333333336</v>
      </c>
      <c r="K645" s="5">
        <f t="shared" si="240"/>
        <v>-0.53090352361318027</v>
      </c>
      <c r="M645" s="16"/>
      <c r="N645" s="177">
        <v>0</v>
      </c>
      <c r="O645">
        <v>0</v>
      </c>
      <c r="P645">
        <v>0</v>
      </c>
      <c r="Q645">
        <v>0</v>
      </c>
      <c r="R645">
        <v>0</v>
      </c>
      <c r="S645" s="17">
        <v>0</v>
      </c>
      <c r="T645" s="17">
        <v>0</v>
      </c>
      <c r="U645" s="17">
        <v>0</v>
      </c>
      <c r="V645" s="17">
        <v>0</v>
      </c>
      <c r="AS645">
        <v>10.01</v>
      </c>
      <c r="AX645">
        <v>13.94</v>
      </c>
      <c r="BA645">
        <v>18.75</v>
      </c>
      <c r="BN645" s="16"/>
    </row>
    <row r="646" spans="1:66">
      <c r="A646" s="319"/>
      <c r="B646" s="227"/>
      <c r="C646" s="7">
        <v>300</v>
      </c>
      <c r="D646">
        <f>+入力シート①!AB$14</f>
        <v>0</v>
      </c>
      <c r="E646">
        <f t="shared" si="234"/>
        <v>9</v>
      </c>
      <c r="F646" s="5">
        <f t="shared" si="235"/>
        <v>0</v>
      </c>
      <c r="G646" s="5">
        <f t="shared" si="236"/>
        <v>0</v>
      </c>
      <c r="H646" s="5">
        <f t="shared" si="237"/>
        <v>0</v>
      </c>
      <c r="I646" s="5">
        <f t="shared" si="238"/>
        <v>0</v>
      </c>
      <c r="J646" s="5">
        <f t="shared" si="239"/>
        <v>0</v>
      </c>
      <c r="K646" s="5" t="e">
        <f t="shared" si="240"/>
        <v>#DIV/0!</v>
      </c>
      <c r="M646" s="16"/>
      <c r="N646" s="177">
        <v>0</v>
      </c>
      <c r="O646">
        <v>0</v>
      </c>
      <c r="P646">
        <v>0</v>
      </c>
      <c r="Q646">
        <v>0</v>
      </c>
      <c r="R646">
        <v>0</v>
      </c>
      <c r="S646" s="17">
        <v>0</v>
      </c>
      <c r="T646" s="17">
        <v>0</v>
      </c>
      <c r="U646" s="17">
        <v>0</v>
      </c>
      <c r="V646" s="17">
        <v>0</v>
      </c>
      <c r="BN646" s="16"/>
    </row>
    <row r="647" spans="1:66">
      <c r="A647" s="319"/>
      <c r="B647" s="227"/>
      <c r="C647" s="7">
        <v>400</v>
      </c>
      <c r="D647">
        <f>+入力シート①!AB$15</f>
        <v>0</v>
      </c>
      <c r="E647">
        <f t="shared" si="234"/>
        <v>9</v>
      </c>
      <c r="F647" s="5">
        <f t="shared" si="235"/>
        <v>0</v>
      </c>
      <c r="G647" s="5">
        <f t="shared" si="236"/>
        <v>0</v>
      </c>
      <c r="H647" s="5">
        <f t="shared" si="237"/>
        <v>0</v>
      </c>
      <c r="I647" s="5">
        <f t="shared" si="238"/>
        <v>0</v>
      </c>
      <c r="J647" s="5">
        <f t="shared" si="239"/>
        <v>0</v>
      </c>
      <c r="K647" s="5" t="e">
        <f t="shared" si="240"/>
        <v>#DIV/0!</v>
      </c>
      <c r="M647" s="16"/>
      <c r="N647" s="177">
        <v>0</v>
      </c>
      <c r="O647">
        <v>0</v>
      </c>
      <c r="P647">
        <v>0</v>
      </c>
      <c r="Q647">
        <v>0</v>
      </c>
      <c r="R647">
        <v>0</v>
      </c>
      <c r="S647" s="17">
        <v>0</v>
      </c>
      <c r="T647" s="17">
        <v>0</v>
      </c>
      <c r="U647" s="17">
        <v>0</v>
      </c>
      <c r="V647" s="17">
        <v>0</v>
      </c>
      <c r="BN647" s="16"/>
    </row>
    <row r="648" spans="1:66">
      <c r="A648" s="319"/>
      <c r="B648" s="227"/>
      <c r="C648" s="7">
        <v>500</v>
      </c>
      <c r="D648">
        <f>+入力シート①!AB$16</f>
        <v>0</v>
      </c>
      <c r="E648">
        <f t="shared" si="234"/>
        <v>9</v>
      </c>
      <c r="F648" s="5">
        <f t="shared" si="235"/>
        <v>0</v>
      </c>
      <c r="G648" s="5">
        <f t="shared" si="236"/>
        <v>0</v>
      </c>
      <c r="H648" s="5">
        <f t="shared" si="237"/>
        <v>0</v>
      </c>
      <c r="I648" s="5">
        <f t="shared" si="238"/>
        <v>0</v>
      </c>
      <c r="J648" s="5">
        <f t="shared" si="239"/>
        <v>0</v>
      </c>
      <c r="K648" s="5" t="e">
        <f t="shared" si="240"/>
        <v>#DIV/0!</v>
      </c>
      <c r="M648" s="16"/>
      <c r="N648" s="177">
        <v>0</v>
      </c>
      <c r="O648">
        <v>0</v>
      </c>
      <c r="P648">
        <v>0</v>
      </c>
      <c r="Q648">
        <v>0</v>
      </c>
      <c r="R648">
        <v>0</v>
      </c>
      <c r="S648" s="17">
        <v>0</v>
      </c>
      <c r="T648" s="17">
        <v>0</v>
      </c>
      <c r="U648" s="17">
        <v>0</v>
      </c>
      <c r="V648" s="17">
        <v>0</v>
      </c>
      <c r="BN648" s="16"/>
    </row>
    <row r="649" spans="1:66">
      <c r="A649" s="319"/>
      <c r="B649" s="227"/>
      <c r="C649" s="7">
        <v>600</v>
      </c>
      <c r="D649">
        <f>+入力シート①!AB$17</f>
        <v>0</v>
      </c>
      <c r="E649">
        <f t="shared" si="234"/>
        <v>9</v>
      </c>
      <c r="F649" s="5">
        <f t="shared" si="235"/>
        <v>0</v>
      </c>
      <c r="G649" s="5">
        <f t="shared" si="236"/>
        <v>0</v>
      </c>
      <c r="H649" s="5">
        <f t="shared" si="237"/>
        <v>0</v>
      </c>
      <c r="I649" s="5">
        <f t="shared" si="238"/>
        <v>0</v>
      </c>
      <c r="J649" s="5">
        <f t="shared" si="239"/>
        <v>0</v>
      </c>
      <c r="K649" s="5" t="e">
        <f t="shared" si="240"/>
        <v>#DIV/0!</v>
      </c>
      <c r="M649" s="16"/>
      <c r="N649" s="177">
        <v>0</v>
      </c>
      <c r="O649">
        <v>0</v>
      </c>
      <c r="P649">
        <v>0</v>
      </c>
      <c r="Q649">
        <v>0</v>
      </c>
      <c r="R649">
        <v>0</v>
      </c>
      <c r="S649" s="17">
        <v>0</v>
      </c>
      <c r="T649" s="17">
        <v>0</v>
      </c>
      <c r="U649" s="17">
        <v>0</v>
      </c>
      <c r="V649" s="17">
        <v>0</v>
      </c>
      <c r="BN649" s="16"/>
    </row>
    <row r="650" spans="1:66">
      <c r="A650" s="319"/>
      <c r="B650" s="13"/>
      <c r="C650" s="13"/>
      <c r="D650" s="18"/>
      <c r="E650" s="18"/>
      <c r="F650" s="38"/>
      <c r="G650" s="38"/>
      <c r="H650" s="38"/>
      <c r="I650" s="38"/>
      <c r="J650" s="38"/>
      <c r="K650" s="38"/>
      <c r="L650" s="18"/>
      <c r="M650" s="16"/>
      <c r="N650" s="181"/>
      <c r="O650" s="18"/>
      <c r="P650" s="175"/>
      <c r="Q650" s="175"/>
      <c r="R650" s="175"/>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6"/>
    </row>
    <row r="651" spans="1:66">
      <c r="A651" s="319"/>
      <c r="B651" s="228" t="s">
        <v>25</v>
      </c>
      <c r="C651" s="11" t="s">
        <v>23</v>
      </c>
      <c r="D651">
        <f>+入力シート①!AB$19</f>
        <v>0</v>
      </c>
      <c r="E651">
        <f>+COUNT($M651:$BN651)</f>
        <v>12</v>
      </c>
      <c r="F651" s="5">
        <f>+AVERAGE($M651:$BN651)</f>
        <v>54.583333333333336</v>
      </c>
      <c r="G651" s="5">
        <f>+STDEV($M651:$BN651)</f>
        <v>110.15399001012861</v>
      </c>
      <c r="H651" s="5">
        <f>+MAX($M651:$BN651)</f>
        <v>310</v>
      </c>
      <c r="I651" s="5">
        <f>+MIN($M651:$BN651)</f>
        <v>0</v>
      </c>
      <c r="J651" s="5">
        <f>+D651-F651</f>
        <v>-54.583333333333336</v>
      </c>
      <c r="K651" s="5">
        <f>+J651/G651</f>
        <v>-0.49551844039706983</v>
      </c>
      <c r="M651" s="16"/>
      <c r="N651" s="177">
        <v>0</v>
      </c>
      <c r="O651">
        <v>0</v>
      </c>
      <c r="P651">
        <v>0</v>
      </c>
      <c r="Q651">
        <v>0</v>
      </c>
      <c r="R651">
        <v>0</v>
      </c>
      <c r="S651" s="17">
        <v>0</v>
      </c>
      <c r="T651" s="17">
        <v>0</v>
      </c>
      <c r="U651" s="17">
        <v>0</v>
      </c>
      <c r="V651" s="17">
        <v>0</v>
      </c>
      <c r="AS651">
        <v>310</v>
      </c>
      <c r="AX651">
        <v>255</v>
      </c>
      <c r="BA651">
        <v>90</v>
      </c>
      <c r="BN651" s="16"/>
    </row>
    <row r="652" spans="1:66">
      <c r="A652" s="319"/>
      <c r="B652" s="229"/>
      <c r="C652" s="8" t="s">
        <v>24</v>
      </c>
      <c r="D652">
        <f>+入力シート①!AB$20</f>
        <v>0</v>
      </c>
      <c r="E652">
        <f>+COUNT($M652:$BN652)</f>
        <v>12</v>
      </c>
      <c r="F652" s="5">
        <f>+AVERAGE($M652:$BN652)</f>
        <v>9.583333333333334E-2</v>
      </c>
      <c r="G652" s="5">
        <f>+STDEV($M652:$BN652)</f>
        <v>0.20052015692526606</v>
      </c>
      <c r="H652" s="5">
        <f>+MAX($M652:$BN652)</f>
        <v>0.65</v>
      </c>
      <c r="I652" s="5">
        <f>+MIN($M652:$BN652)</f>
        <v>0</v>
      </c>
      <c r="J652" s="5">
        <f>+D652-F652</f>
        <v>-9.583333333333334E-2</v>
      </c>
      <c r="K652" s="5">
        <f>+J652/G652</f>
        <v>-0.4779236900809451</v>
      </c>
      <c r="M652" s="16"/>
      <c r="N652" s="177">
        <v>0</v>
      </c>
      <c r="O652">
        <v>0</v>
      </c>
      <c r="P652">
        <v>0</v>
      </c>
      <c r="Q652">
        <v>0</v>
      </c>
      <c r="R652">
        <v>0</v>
      </c>
      <c r="S652" s="17">
        <v>0</v>
      </c>
      <c r="T652" s="17">
        <v>0</v>
      </c>
      <c r="U652" s="17">
        <v>0</v>
      </c>
      <c r="V652" s="17">
        <v>0</v>
      </c>
      <c r="AS652">
        <v>0.65</v>
      </c>
      <c r="AX652">
        <v>0.2</v>
      </c>
      <c r="BA652">
        <v>0.3</v>
      </c>
      <c r="BN652" s="16"/>
    </row>
    <row r="653" spans="1:66" ht="0.95" customHeight="1">
      <c r="M653" s="16"/>
      <c r="BN653" s="16"/>
    </row>
    <row r="654" spans="1:66" ht="0.95" customHeight="1">
      <c r="M654" s="16"/>
      <c r="BN654" s="16"/>
    </row>
    <row r="655" spans="1:66" ht="0.95" customHeight="1">
      <c r="M655" s="16"/>
      <c r="BN655" s="16"/>
    </row>
    <row r="656" spans="1:66" ht="0.95" customHeight="1">
      <c r="M656" s="16"/>
      <c r="BN656" s="16"/>
    </row>
    <row r="657" spans="1:66" ht="0.95" customHeight="1">
      <c r="M657" s="16"/>
      <c r="BN657" s="16"/>
    </row>
    <row r="658" spans="1:66" ht="0.95" customHeight="1">
      <c r="M658" s="16"/>
      <c r="BN658" s="16"/>
    </row>
    <row r="659" spans="1:66" ht="0.95" customHeight="1">
      <c r="M659" s="16"/>
      <c r="BN659" s="16"/>
    </row>
    <row r="660" spans="1:66" ht="0.95" customHeight="1">
      <c r="M660" s="16"/>
      <c r="BN660" s="16"/>
    </row>
    <row r="661" spans="1:66" ht="16.5" thickBot="1">
      <c r="D661" s="1" t="s">
        <v>26</v>
      </c>
      <c r="E661" s="1" t="s">
        <v>3</v>
      </c>
      <c r="F661" s="4" t="s">
        <v>4</v>
      </c>
      <c r="G661" s="4" t="s">
        <v>8</v>
      </c>
      <c r="H661" s="4" t="s">
        <v>5</v>
      </c>
      <c r="I661" s="4" t="s">
        <v>6</v>
      </c>
      <c r="J661" s="4" t="s">
        <v>7</v>
      </c>
      <c r="K661" s="5" t="s">
        <v>56</v>
      </c>
      <c r="M661" s="16"/>
      <c r="N661" s="178" t="s">
        <v>26</v>
      </c>
      <c r="O661" s="1" t="s">
        <v>26</v>
      </c>
      <c r="P661" s="1" t="s">
        <v>26</v>
      </c>
      <c r="Q661" s="1" t="s">
        <v>26</v>
      </c>
      <c r="R661" s="1" t="s">
        <v>26</v>
      </c>
      <c r="S661" s="17" t="s">
        <v>105</v>
      </c>
      <c r="T661" s="17" t="s">
        <v>105</v>
      </c>
      <c r="U661" s="17" t="s">
        <v>105</v>
      </c>
      <c r="X661" s="156"/>
      <c r="AA661" s="156"/>
      <c r="AB661" s="91"/>
      <c r="AC661" s="91"/>
      <c r="AD661" s="1"/>
      <c r="AE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6"/>
    </row>
    <row r="662" spans="1:66">
      <c r="A662" s="319">
        <v>58</v>
      </c>
      <c r="B662" s="230" t="s">
        <v>18</v>
      </c>
      <c r="C662" s="231"/>
      <c r="D662" s="92">
        <f>+入力シート①!AC$2</f>
        <v>0</v>
      </c>
      <c r="E662" s="19"/>
      <c r="F662" s="32"/>
      <c r="G662" s="32"/>
      <c r="H662" s="32"/>
      <c r="I662" s="32"/>
      <c r="J662" s="32"/>
      <c r="K662" s="33"/>
      <c r="M662" s="16"/>
      <c r="N662" s="92">
        <v>0</v>
      </c>
      <c r="O662" s="92">
        <v>0</v>
      </c>
      <c r="P662" s="92">
        <v>0</v>
      </c>
      <c r="Q662" s="92">
        <v>0</v>
      </c>
      <c r="R662" s="92">
        <v>0</v>
      </c>
      <c r="S662" s="165">
        <v>0</v>
      </c>
      <c r="T662" s="165">
        <v>0</v>
      </c>
      <c r="U662" s="165">
        <v>0</v>
      </c>
      <c r="V662" s="17">
        <v>0</v>
      </c>
      <c r="X662" s="17">
        <f t="shared" ref="X662:BF662" si="241">+X$1</f>
        <v>2009</v>
      </c>
      <c r="Y662" s="17">
        <f t="shared" si="241"/>
        <v>2008</v>
      </c>
      <c r="Z662" s="17">
        <f t="shared" si="241"/>
        <v>2007</v>
      </c>
      <c r="AA662" s="17">
        <f t="shared" si="241"/>
        <v>2006</v>
      </c>
      <c r="AB662" s="90">
        <f t="shared" si="241"/>
        <v>2005</v>
      </c>
      <c r="AC662" s="90">
        <f t="shared" si="241"/>
        <v>2004</v>
      </c>
      <c r="AD662">
        <f t="shared" si="241"/>
        <v>2003</v>
      </c>
      <c r="AE662">
        <f t="shared" si="241"/>
        <v>2002</v>
      </c>
      <c r="AF662">
        <f t="shared" si="241"/>
        <v>2001</v>
      </c>
      <c r="AG662">
        <f t="shared" si="241"/>
        <v>2000</v>
      </c>
      <c r="AH662">
        <f t="shared" si="241"/>
        <v>1999</v>
      </c>
      <c r="AI662">
        <f t="shared" si="241"/>
        <v>1998</v>
      </c>
      <c r="AJ662">
        <f t="shared" si="241"/>
        <v>1997</v>
      </c>
      <c r="AK662">
        <f t="shared" si="241"/>
        <v>1996</v>
      </c>
      <c r="AL662">
        <f t="shared" si="241"/>
        <v>1995</v>
      </c>
      <c r="AM662">
        <f t="shared" si="241"/>
        <v>1994</v>
      </c>
      <c r="AN662">
        <f t="shared" si="241"/>
        <v>0</v>
      </c>
      <c r="AO662">
        <f t="shared" si="241"/>
        <v>1992</v>
      </c>
      <c r="AP662">
        <f t="shared" si="241"/>
        <v>1991</v>
      </c>
      <c r="AQ662">
        <f t="shared" si="241"/>
        <v>1990</v>
      </c>
      <c r="AR662">
        <f t="shared" si="241"/>
        <v>1990</v>
      </c>
      <c r="AS662">
        <f t="shared" si="241"/>
        <v>1990</v>
      </c>
      <c r="AT662">
        <f t="shared" si="241"/>
        <v>1989</v>
      </c>
      <c r="AU662">
        <f t="shared" si="241"/>
        <v>1989</v>
      </c>
      <c r="AV662">
        <f t="shared" si="241"/>
        <v>1988</v>
      </c>
      <c r="AW662">
        <f t="shared" si="241"/>
        <v>1987</v>
      </c>
      <c r="AX662">
        <f t="shared" si="241"/>
        <v>1987</v>
      </c>
      <c r="AY662">
        <f t="shared" si="241"/>
        <v>1986</v>
      </c>
      <c r="AZ662">
        <f t="shared" si="241"/>
        <v>1986</v>
      </c>
      <c r="BA662">
        <f t="shared" si="241"/>
        <v>1986</v>
      </c>
      <c r="BB662">
        <f t="shared" si="241"/>
        <v>1985</v>
      </c>
      <c r="BC662">
        <f t="shared" si="241"/>
        <v>1985</v>
      </c>
      <c r="BD662">
        <f t="shared" si="241"/>
        <v>1985</v>
      </c>
      <c r="BE662">
        <f t="shared" si="241"/>
        <v>1984</v>
      </c>
      <c r="BF662">
        <f t="shared" si="241"/>
        <v>1984</v>
      </c>
      <c r="BG662">
        <f t="shared" ref="BG662:BM662" si="242">+BG$1</f>
        <v>1984</v>
      </c>
      <c r="BH662">
        <f t="shared" si="242"/>
        <v>1983</v>
      </c>
      <c r="BI662">
        <f t="shared" si="242"/>
        <v>1983</v>
      </c>
      <c r="BJ662">
        <f t="shared" si="242"/>
        <v>1983</v>
      </c>
      <c r="BK662">
        <f t="shared" si="242"/>
        <v>1982</v>
      </c>
      <c r="BL662">
        <f t="shared" si="242"/>
        <v>1981</v>
      </c>
      <c r="BM662">
        <f t="shared" si="242"/>
        <v>1980</v>
      </c>
      <c r="BN662" s="16"/>
    </row>
    <row r="663" spans="1:66">
      <c r="A663" s="319"/>
      <c r="B663" s="230" t="s">
        <v>19</v>
      </c>
      <c r="C663" s="231"/>
      <c r="D663" s="93">
        <f>+入力シート①!AC$2</f>
        <v>0</v>
      </c>
      <c r="E663" s="20"/>
      <c r="F663" s="34"/>
      <c r="G663" s="34"/>
      <c r="H663" s="34"/>
      <c r="I663" s="34"/>
      <c r="J663" s="34"/>
      <c r="K663" s="35"/>
      <c r="M663" s="16"/>
      <c r="N663" s="93">
        <v>0</v>
      </c>
      <c r="O663" s="93">
        <v>0</v>
      </c>
      <c r="P663" s="93">
        <v>0</v>
      </c>
      <c r="Q663" s="93">
        <v>0</v>
      </c>
      <c r="R663" s="93">
        <v>0</v>
      </c>
      <c r="S663" s="166">
        <v>0</v>
      </c>
      <c r="T663" s="166">
        <v>0</v>
      </c>
      <c r="U663" s="166">
        <v>0</v>
      </c>
      <c r="V663" s="17">
        <v>0</v>
      </c>
      <c r="X663" s="17">
        <f>+X$3</f>
        <v>11</v>
      </c>
      <c r="Y663" s="17">
        <f>+Y$3</f>
        <v>11</v>
      </c>
      <c r="Z663" s="17">
        <f>+Z$3</f>
        <v>11</v>
      </c>
      <c r="AA663" s="17">
        <f t="shared" ref="AA663:BM663" si="243">+AA$3</f>
        <v>11</v>
      </c>
      <c r="AB663" s="90">
        <f t="shared" si="243"/>
        <v>11</v>
      </c>
      <c r="AC663" s="90">
        <f t="shared" si="243"/>
        <v>11</v>
      </c>
      <c r="AD663">
        <f t="shared" si="243"/>
        <v>11</v>
      </c>
      <c r="AE663">
        <f t="shared" si="243"/>
        <v>11</v>
      </c>
      <c r="AF663">
        <f t="shared" si="243"/>
        <v>11</v>
      </c>
      <c r="AG663">
        <f t="shared" si="243"/>
        <v>11</v>
      </c>
      <c r="AH663">
        <f t="shared" si="243"/>
        <v>11</v>
      </c>
      <c r="AI663">
        <f t="shared" si="243"/>
        <v>11</v>
      </c>
      <c r="AJ663">
        <f t="shared" si="243"/>
        <v>11</v>
      </c>
      <c r="AK663">
        <f t="shared" si="243"/>
        <v>11</v>
      </c>
      <c r="AL663">
        <f t="shared" si="243"/>
        <v>11</v>
      </c>
      <c r="AM663">
        <f t="shared" si="243"/>
        <v>11</v>
      </c>
      <c r="AN663">
        <f t="shared" si="243"/>
        <v>11</v>
      </c>
      <c r="AO663">
        <f t="shared" si="243"/>
        <v>11</v>
      </c>
      <c r="AP663">
        <f t="shared" si="243"/>
        <v>11</v>
      </c>
      <c r="AQ663">
        <f t="shared" si="243"/>
        <v>11</v>
      </c>
      <c r="AR663">
        <f t="shared" si="243"/>
        <v>11</v>
      </c>
      <c r="AS663">
        <f t="shared" si="243"/>
        <v>11</v>
      </c>
      <c r="AT663">
        <f t="shared" si="243"/>
        <v>11</v>
      </c>
      <c r="AU663">
        <f t="shared" si="243"/>
        <v>11</v>
      </c>
      <c r="AV663">
        <f t="shared" si="243"/>
        <v>11</v>
      </c>
      <c r="AW663">
        <f t="shared" si="243"/>
        <v>11</v>
      </c>
      <c r="AX663">
        <f t="shared" si="243"/>
        <v>11</v>
      </c>
      <c r="AY663">
        <f t="shared" si="243"/>
        <v>11</v>
      </c>
      <c r="AZ663">
        <f t="shared" si="243"/>
        <v>11</v>
      </c>
      <c r="BA663">
        <f t="shared" si="243"/>
        <v>11</v>
      </c>
      <c r="BB663">
        <f t="shared" si="243"/>
        <v>11</v>
      </c>
      <c r="BC663">
        <f t="shared" si="243"/>
        <v>11</v>
      </c>
      <c r="BD663">
        <f t="shared" si="243"/>
        <v>11</v>
      </c>
      <c r="BE663">
        <f t="shared" si="243"/>
        <v>11</v>
      </c>
      <c r="BF663">
        <f t="shared" si="243"/>
        <v>11</v>
      </c>
      <c r="BG663">
        <f t="shared" si="243"/>
        <v>11</v>
      </c>
      <c r="BH663">
        <f t="shared" si="243"/>
        <v>11</v>
      </c>
      <c r="BI663">
        <f t="shared" si="243"/>
        <v>11</v>
      </c>
      <c r="BJ663">
        <f t="shared" si="243"/>
        <v>11</v>
      </c>
      <c r="BK663">
        <f t="shared" si="243"/>
        <v>11</v>
      </c>
      <c r="BL663">
        <f t="shared" si="243"/>
        <v>11</v>
      </c>
      <c r="BM663">
        <f t="shared" si="243"/>
        <v>11</v>
      </c>
      <c r="BN663" s="16"/>
    </row>
    <row r="664" spans="1:66">
      <c r="A664" s="319"/>
      <c r="B664" s="230" t="s">
        <v>20</v>
      </c>
      <c r="C664" s="231"/>
      <c r="D664" s="94">
        <f>+入力シート①!AC$2</f>
        <v>0</v>
      </c>
      <c r="E664" s="20"/>
      <c r="F664" s="34"/>
      <c r="G664" s="34"/>
      <c r="H664" s="34"/>
      <c r="I664" s="34"/>
      <c r="J664" s="34"/>
      <c r="K664" s="35"/>
      <c r="M664" s="16"/>
      <c r="N664" s="201">
        <v>0</v>
      </c>
      <c r="O664" s="94">
        <v>0</v>
      </c>
      <c r="P664" s="94">
        <v>0</v>
      </c>
      <c r="Q664" s="94">
        <v>0</v>
      </c>
      <c r="R664" s="94">
        <v>0</v>
      </c>
      <c r="S664" s="163">
        <v>0</v>
      </c>
      <c r="T664" s="163">
        <v>0</v>
      </c>
      <c r="U664" s="163">
        <v>0</v>
      </c>
      <c r="V664" s="17">
        <v>0</v>
      </c>
      <c r="AC664" s="90">
        <v>5</v>
      </c>
      <c r="AD664">
        <v>18</v>
      </c>
      <c r="AL664">
        <v>17</v>
      </c>
      <c r="AR664">
        <v>13</v>
      </c>
      <c r="AU664">
        <v>22</v>
      </c>
      <c r="AZ664">
        <v>18</v>
      </c>
      <c r="BE664">
        <v>12</v>
      </c>
      <c r="BJ664">
        <v>4</v>
      </c>
      <c r="BN664" s="16"/>
    </row>
    <row r="665" spans="1:66">
      <c r="A665" s="319"/>
      <c r="B665" s="230" t="s">
        <v>57</v>
      </c>
      <c r="C665" s="231"/>
      <c r="D665">
        <f>+入力シート①!AC$3</f>
        <v>58</v>
      </c>
      <c r="E665" s="20"/>
      <c r="F665" s="34"/>
      <c r="G665" s="34"/>
      <c r="H665" s="34"/>
      <c r="I665" s="34"/>
      <c r="J665" s="34"/>
      <c r="K665" s="35"/>
      <c r="M665" s="16"/>
      <c r="N665" s="177">
        <v>58</v>
      </c>
      <c r="O665">
        <v>58</v>
      </c>
      <c r="P665">
        <v>58</v>
      </c>
      <c r="Q665">
        <v>58</v>
      </c>
      <c r="R665">
        <v>58</v>
      </c>
      <c r="S665" s="17">
        <v>58</v>
      </c>
      <c r="T665" s="17">
        <v>58</v>
      </c>
      <c r="U665" s="17">
        <v>58</v>
      </c>
      <c r="V665" s="17">
        <v>58</v>
      </c>
      <c r="X665" s="17">
        <f>+$A$662</f>
        <v>58</v>
      </c>
      <c r="Y665" s="17">
        <f>+$A$662</f>
        <v>58</v>
      </c>
      <c r="Z665" s="17">
        <f>+$A$662</f>
        <v>58</v>
      </c>
      <c r="AA665" s="17">
        <f t="shared" ref="AA665:BM665" si="244">+$A$662</f>
        <v>58</v>
      </c>
      <c r="AB665" s="90">
        <f t="shared" si="244"/>
        <v>58</v>
      </c>
      <c r="AC665" s="90">
        <f t="shared" si="244"/>
        <v>58</v>
      </c>
      <c r="AD665">
        <f t="shared" si="244"/>
        <v>58</v>
      </c>
      <c r="AE665">
        <f t="shared" si="244"/>
        <v>58</v>
      </c>
      <c r="AF665">
        <f t="shared" si="244"/>
        <v>58</v>
      </c>
      <c r="AG665">
        <f t="shared" si="244"/>
        <v>58</v>
      </c>
      <c r="AH665">
        <f t="shared" si="244"/>
        <v>58</v>
      </c>
      <c r="AI665">
        <f t="shared" si="244"/>
        <v>58</v>
      </c>
      <c r="AJ665">
        <f t="shared" si="244"/>
        <v>58</v>
      </c>
      <c r="AK665">
        <f t="shared" si="244"/>
        <v>58</v>
      </c>
      <c r="AL665">
        <f t="shared" si="244"/>
        <v>58</v>
      </c>
      <c r="AM665">
        <f t="shared" si="244"/>
        <v>58</v>
      </c>
      <c r="AN665">
        <f t="shared" si="244"/>
        <v>58</v>
      </c>
      <c r="AO665">
        <f t="shared" si="244"/>
        <v>58</v>
      </c>
      <c r="AP665">
        <f t="shared" si="244"/>
        <v>58</v>
      </c>
      <c r="AQ665">
        <f t="shared" si="244"/>
        <v>58</v>
      </c>
      <c r="AR665">
        <f t="shared" si="244"/>
        <v>58</v>
      </c>
      <c r="AS665">
        <f t="shared" si="244"/>
        <v>58</v>
      </c>
      <c r="AT665">
        <f t="shared" si="244"/>
        <v>58</v>
      </c>
      <c r="AU665">
        <f t="shared" si="244"/>
        <v>58</v>
      </c>
      <c r="AV665">
        <f t="shared" si="244"/>
        <v>58</v>
      </c>
      <c r="AW665">
        <f t="shared" si="244"/>
        <v>58</v>
      </c>
      <c r="AX665">
        <f t="shared" si="244"/>
        <v>58</v>
      </c>
      <c r="AY665">
        <f t="shared" si="244"/>
        <v>58</v>
      </c>
      <c r="AZ665">
        <f t="shared" si="244"/>
        <v>58</v>
      </c>
      <c r="BA665">
        <f t="shared" si="244"/>
        <v>58</v>
      </c>
      <c r="BB665">
        <f t="shared" si="244"/>
        <v>58</v>
      </c>
      <c r="BC665">
        <f t="shared" si="244"/>
        <v>58</v>
      </c>
      <c r="BD665">
        <f t="shared" si="244"/>
        <v>58</v>
      </c>
      <c r="BE665">
        <f t="shared" si="244"/>
        <v>58</v>
      </c>
      <c r="BF665">
        <f t="shared" si="244"/>
        <v>58</v>
      </c>
      <c r="BG665">
        <f t="shared" si="244"/>
        <v>58</v>
      </c>
      <c r="BH665">
        <f t="shared" si="244"/>
        <v>58</v>
      </c>
      <c r="BI665">
        <f t="shared" si="244"/>
        <v>58</v>
      </c>
      <c r="BJ665">
        <f t="shared" si="244"/>
        <v>58</v>
      </c>
      <c r="BK665">
        <f t="shared" si="244"/>
        <v>58</v>
      </c>
      <c r="BL665">
        <f t="shared" si="244"/>
        <v>58</v>
      </c>
      <c r="BM665">
        <f t="shared" si="244"/>
        <v>58</v>
      </c>
      <c r="BN665" s="16"/>
    </row>
    <row r="666" spans="1:66" ht="16.5" thickBot="1">
      <c r="A666" s="319"/>
      <c r="B666" s="230" t="s">
        <v>21</v>
      </c>
      <c r="C666" s="231"/>
      <c r="D666" s="99">
        <f>+入力シート①!AC$4</f>
        <v>0</v>
      </c>
      <c r="E666" s="21"/>
      <c r="F666" s="36"/>
      <c r="G666" s="36"/>
      <c r="H666" s="36"/>
      <c r="I666" s="36"/>
      <c r="J666" s="36"/>
      <c r="K666" s="37"/>
      <c r="M666" s="16"/>
      <c r="N666" s="202">
        <v>0</v>
      </c>
      <c r="O666" s="99">
        <v>0</v>
      </c>
      <c r="P666" s="99">
        <v>0</v>
      </c>
      <c r="Q666" s="99">
        <v>0</v>
      </c>
      <c r="R666" s="99">
        <v>0</v>
      </c>
      <c r="S666" s="164">
        <v>0</v>
      </c>
      <c r="T666" s="164">
        <v>0</v>
      </c>
      <c r="U666" s="164">
        <v>0</v>
      </c>
      <c r="V666" s="17">
        <v>0</v>
      </c>
      <c r="X666" s="164"/>
      <c r="BN666" s="16"/>
    </row>
    <row r="667" spans="1:66">
      <c r="A667" s="319"/>
      <c r="B667" s="227" t="s">
        <v>22</v>
      </c>
      <c r="C667" s="7">
        <v>0</v>
      </c>
      <c r="D667">
        <f>+入力シート①!AC$5</f>
        <v>0</v>
      </c>
      <c r="E667">
        <f t="shared" ref="E667:E679" si="245">+COUNT($M667:$BN667)</f>
        <v>17</v>
      </c>
      <c r="F667" s="5">
        <f t="shared" ref="F667:F679" si="246">+AVERAGE($M667:$BN667)</f>
        <v>11.082352941176472</v>
      </c>
      <c r="G667" s="5">
        <f t="shared" ref="G667:G679" si="247">+STDEV($M667:$BN667)</f>
        <v>12.126378029636344</v>
      </c>
      <c r="H667" s="5">
        <f t="shared" ref="H667:H679" si="248">+MAX($M667:$BN667)</f>
        <v>24.6</v>
      </c>
      <c r="I667" s="5">
        <f t="shared" ref="I667:I679" si="249">+MIN($M667:$BN667)</f>
        <v>0</v>
      </c>
      <c r="J667" s="5">
        <f>+D667-F667</f>
        <v>-11.082352941176472</v>
      </c>
      <c r="K667" s="5">
        <f>+J667/G667</f>
        <v>-0.91390462297082276</v>
      </c>
      <c r="M667" s="16"/>
      <c r="N667" s="177">
        <v>0</v>
      </c>
      <c r="O667">
        <v>0</v>
      </c>
      <c r="P667">
        <v>0</v>
      </c>
      <c r="Q667">
        <v>0</v>
      </c>
      <c r="R667">
        <v>0</v>
      </c>
      <c r="S667" s="17">
        <v>0</v>
      </c>
      <c r="T667" s="17">
        <v>0</v>
      </c>
      <c r="U667" s="17">
        <v>0</v>
      </c>
      <c r="V667" s="17">
        <v>0</v>
      </c>
      <c r="AC667" s="90">
        <v>24.6</v>
      </c>
      <c r="AD667">
        <v>23.2</v>
      </c>
      <c r="AL667">
        <v>23.6</v>
      </c>
      <c r="AR667">
        <v>22.4</v>
      </c>
      <c r="AU667">
        <v>23</v>
      </c>
      <c r="AZ667">
        <v>23.8</v>
      </c>
      <c r="BE667">
        <v>23.3</v>
      </c>
      <c r="BJ667">
        <v>24.5</v>
      </c>
      <c r="BN667" s="16"/>
    </row>
    <row r="668" spans="1:66">
      <c r="A668" s="319"/>
      <c r="B668" s="227"/>
      <c r="C668" s="7">
        <v>10</v>
      </c>
      <c r="D668">
        <f>+入力シート①!AC$6</f>
        <v>0</v>
      </c>
      <c r="E668">
        <f t="shared" si="245"/>
        <v>17</v>
      </c>
      <c r="F668" s="5">
        <f t="shared" si="246"/>
        <v>10.862941176470587</v>
      </c>
      <c r="G668" s="5">
        <f t="shared" si="247"/>
        <v>11.916159597740521</v>
      </c>
      <c r="H668" s="5">
        <f t="shared" si="248"/>
        <v>24.75</v>
      </c>
      <c r="I668" s="5">
        <f t="shared" si="249"/>
        <v>0</v>
      </c>
      <c r="J668" s="5">
        <f t="shared" ref="J668:J679" si="250">+D668-F668</f>
        <v>-10.862941176470587</v>
      </c>
      <c r="K668" s="5">
        <f t="shared" ref="K668:K679" si="251">+J668/G668</f>
        <v>-0.91161427365662007</v>
      </c>
      <c r="M668" s="16"/>
      <c r="N668" s="177">
        <v>0</v>
      </c>
      <c r="O668">
        <v>0</v>
      </c>
      <c r="P668">
        <v>0</v>
      </c>
      <c r="Q668">
        <v>0</v>
      </c>
      <c r="R668">
        <v>0</v>
      </c>
      <c r="S668" s="17">
        <v>0</v>
      </c>
      <c r="T668" s="17">
        <v>0</v>
      </c>
      <c r="U668" s="17">
        <v>0</v>
      </c>
      <c r="V668" s="17">
        <v>0</v>
      </c>
      <c r="AC668" s="90">
        <v>24.6</v>
      </c>
      <c r="AD668">
        <v>23.1</v>
      </c>
      <c r="AL668">
        <v>23.38</v>
      </c>
      <c r="AR668">
        <v>20.21</v>
      </c>
      <c r="AU668">
        <v>21.86</v>
      </c>
      <c r="AZ668">
        <v>23.39</v>
      </c>
      <c r="BE668">
        <v>23.38</v>
      </c>
      <c r="BJ668">
        <v>24.75</v>
      </c>
      <c r="BN668" s="16"/>
    </row>
    <row r="669" spans="1:66">
      <c r="A669" s="319"/>
      <c r="B669" s="227"/>
      <c r="C669" s="7">
        <v>20</v>
      </c>
      <c r="D669">
        <f>+入力シート①!AC$7</f>
        <v>0</v>
      </c>
      <c r="E669">
        <f t="shared" si="245"/>
        <v>17</v>
      </c>
      <c r="F669" s="5">
        <f t="shared" si="246"/>
        <v>10.861764705882354</v>
      </c>
      <c r="G669" s="5">
        <f t="shared" si="247"/>
        <v>11.914755156576923</v>
      </c>
      <c r="H669" s="5">
        <f t="shared" si="248"/>
        <v>24.75</v>
      </c>
      <c r="I669" s="5">
        <f t="shared" si="249"/>
        <v>0</v>
      </c>
      <c r="J669" s="5">
        <f t="shared" si="250"/>
        <v>-10.861764705882354</v>
      </c>
      <c r="K669" s="5">
        <f t="shared" si="251"/>
        <v>-0.91162298873482761</v>
      </c>
      <c r="M669" s="16"/>
      <c r="N669" s="177">
        <v>0</v>
      </c>
      <c r="O669">
        <v>0</v>
      </c>
      <c r="P669">
        <v>0</v>
      </c>
      <c r="Q669">
        <v>0</v>
      </c>
      <c r="R669">
        <v>0</v>
      </c>
      <c r="S669" s="17">
        <v>0</v>
      </c>
      <c r="T669" s="17">
        <v>0</v>
      </c>
      <c r="U669" s="17">
        <v>0</v>
      </c>
      <c r="V669" s="17">
        <v>0</v>
      </c>
      <c r="AC669" s="90">
        <v>24.59</v>
      </c>
      <c r="AD669">
        <v>23.12</v>
      </c>
      <c r="AL669">
        <v>23.38</v>
      </c>
      <c r="AR669">
        <v>20.21</v>
      </c>
      <c r="AU669">
        <v>21.86</v>
      </c>
      <c r="AZ669">
        <v>23.38</v>
      </c>
      <c r="BE669">
        <v>23.36</v>
      </c>
      <c r="BJ669">
        <v>24.75</v>
      </c>
      <c r="BN669" s="16"/>
    </row>
    <row r="670" spans="1:66">
      <c r="A670" s="319"/>
      <c r="B670" s="227"/>
      <c r="C670" s="7">
        <v>30</v>
      </c>
      <c r="D670">
        <f>+入力シート①!AC$8</f>
        <v>0</v>
      </c>
      <c r="E670">
        <f t="shared" si="245"/>
        <v>17</v>
      </c>
      <c r="F670" s="5">
        <f t="shared" si="246"/>
        <v>10.86</v>
      </c>
      <c r="G670" s="5">
        <f t="shared" si="247"/>
        <v>11.912704352916681</v>
      </c>
      <c r="H670" s="5">
        <f t="shared" si="248"/>
        <v>24.73</v>
      </c>
      <c r="I670" s="5">
        <f t="shared" si="249"/>
        <v>0</v>
      </c>
      <c r="J670" s="5">
        <f t="shared" si="250"/>
        <v>-10.86</v>
      </c>
      <c r="K670" s="5">
        <f t="shared" si="251"/>
        <v>-0.91163179058842847</v>
      </c>
      <c r="M670" s="16"/>
      <c r="N670" s="177">
        <v>0</v>
      </c>
      <c r="O670">
        <v>0</v>
      </c>
      <c r="P670">
        <v>0</v>
      </c>
      <c r="Q670">
        <v>0</v>
      </c>
      <c r="R670">
        <v>0</v>
      </c>
      <c r="S670" s="17">
        <v>0</v>
      </c>
      <c r="T670" s="17">
        <v>0</v>
      </c>
      <c r="U670" s="17">
        <v>0</v>
      </c>
      <c r="V670" s="17">
        <v>0</v>
      </c>
      <c r="AC670" s="90">
        <v>24.59</v>
      </c>
      <c r="AD670">
        <v>23.13</v>
      </c>
      <c r="AL670">
        <v>23.38</v>
      </c>
      <c r="AR670">
        <v>20.22</v>
      </c>
      <c r="AU670">
        <v>21.83</v>
      </c>
      <c r="AZ670">
        <v>23.38</v>
      </c>
      <c r="BE670">
        <v>23.36</v>
      </c>
      <c r="BJ670">
        <v>24.73</v>
      </c>
      <c r="BN670" s="16"/>
    </row>
    <row r="671" spans="1:66">
      <c r="A671" s="319"/>
      <c r="B671" s="227"/>
      <c r="C671" s="7">
        <v>50</v>
      </c>
      <c r="D671">
        <f>+入力シート①!AC$9</f>
        <v>0</v>
      </c>
      <c r="E671">
        <f t="shared" si="245"/>
        <v>17</v>
      </c>
      <c r="F671" s="5">
        <f t="shared" si="246"/>
        <v>10.841176470588232</v>
      </c>
      <c r="G671" s="5">
        <f t="shared" si="247"/>
        <v>11.891343953877197</v>
      </c>
      <c r="H671" s="5">
        <f t="shared" si="248"/>
        <v>24.59</v>
      </c>
      <c r="I671" s="5">
        <f t="shared" si="249"/>
        <v>0</v>
      </c>
      <c r="J671" s="5">
        <f t="shared" si="250"/>
        <v>-10.841176470588232</v>
      </c>
      <c r="K671" s="5">
        <f t="shared" si="251"/>
        <v>-0.91168639244123828</v>
      </c>
      <c r="M671" s="16"/>
      <c r="N671" s="177">
        <v>0</v>
      </c>
      <c r="O671">
        <v>0</v>
      </c>
      <c r="P671">
        <v>0</v>
      </c>
      <c r="Q671">
        <v>0</v>
      </c>
      <c r="R671">
        <v>0</v>
      </c>
      <c r="S671" s="17">
        <v>0</v>
      </c>
      <c r="T671" s="17">
        <v>0</v>
      </c>
      <c r="U671" s="17">
        <v>0</v>
      </c>
      <c r="V671" s="17">
        <v>0</v>
      </c>
      <c r="AC671" s="90">
        <v>24.59</v>
      </c>
      <c r="AD671">
        <v>23.11</v>
      </c>
      <c r="AL671">
        <v>23.4</v>
      </c>
      <c r="AR671">
        <v>20.27</v>
      </c>
      <c r="AU671">
        <v>21.65</v>
      </c>
      <c r="AZ671">
        <v>23.38</v>
      </c>
      <c r="BE671">
        <v>23.33</v>
      </c>
      <c r="BJ671">
        <v>24.57</v>
      </c>
      <c r="BN671" s="16"/>
    </row>
    <row r="672" spans="1:66">
      <c r="A672" s="319"/>
      <c r="B672" s="227"/>
      <c r="C672" s="7">
        <v>75</v>
      </c>
      <c r="D672">
        <f>+入力シート①!AC$10</f>
        <v>0</v>
      </c>
      <c r="E672">
        <f t="shared" si="245"/>
        <v>16</v>
      </c>
      <c r="F672" s="5">
        <f t="shared" si="246"/>
        <v>10.019375</v>
      </c>
      <c r="G672" s="5">
        <f t="shared" si="247"/>
        <v>11.773443262274636</v>
      </c>
      <c r="H672" s="5">
        <f t="shared" si="248"/>
        <v>24.58</v>
      </c>
      <c r="I672" s="5">
        <f t="shared" si="249"/>
        <v>0</v>
      </c>
      <c r="J672" s="5">
        <f t="shared" si="250"/>
        <v>-10.019375</v>
      </c>
      <c r="K672" s="5">
        <f t="shared" si="251"/>
        <v>-0.85101484559787577</v>
      </c>
      <c r="M672" s="16"/>
      <c r="N672" s="177">
        <v>0</v>
      </c>
      <c r="O672">
        <v>0</v>
      </c>
      <c r="P672">
        <v>0</v>
      </c>
      <c r="Q672">
        <v>0</v>
      </c>
      <c r="R672">
        <v>0</v>
      </c>
      <c r="S672" s="17">
        <v>0</v>
      </c>
      <c r="T672" s="17">
        <v>0</v>
      </c>
      <c r="U672" s="17">
        <v>0</v>
      </c>
      <c r="V672" s="17">
        <v>0</v>
      </c>
      <c r="AC672" s="90">
        <v>24.58</v>
      </c>
      <c r="AL672">
        <v>23.4</v>
      </c>
      <c r="AR672">
        <v>20.13</v>
      </c>
      <c r="AU672">
        <v>21.57</v>
      </c>
      <c r="AZ672">
        <v>23.36</v>
      </c>
      <c r="BE672">
        <v>23.26</v>
      </c>
      <c r="BJ672">
        <v>24.01</v>
      </c>
      <c r="BN672" s="16"/>
    </row>
    <row r="673" spans="1:66">
      <c r="A673" s="319"/>
      <c r="B673" s="227"/>
      <c r="C673" s="7">
        <v>100</v>
      </c>
      <c r="D673">
        <f>+入力シート①!AC$11</f>
        <v>0</v>
      </c>
      <c r="E673">
        <f t="shared" si="245"/>
        <v>17</v>
      </c>
      <c r="F673" s="5">
        <f t="shared" si="246"/>
        <v>10.058235294117647</v>
      </c>
      <c r="G673" s="5">
        <f t="shared" si="247"/>
        <v>11.069418590927731</v>
      </c>
      <c r="H673" s="5">
        <f t="shared" si="248"/>
        <v>23.4</v>
      </c>
      <c r="I673" s="5">
        <f t="shared" si="249"/>
        <v>0</v>
      </c>
      <c r="J673" s="5">
        <f t="shared" si="250"/>
        <v>-10.058235294117647</v>
      </c>
      <c r="K673" s="5">
        <f t="shared" si="251"/>
        <v>-0.90865073097526294</v>
      </c>
      <c r="M673" s="16"/>
      <c r="N673" s="177">
        <v>0</v>
      </c>
      <c r="O673">
        <v>0</v>
      </c>
      <c r="P673">
        <v>0</v>
      </c>
      <c r="Q673">
        <v>0</v>
      </c>
      <c r="R673">
        <v>0</v>
      </c>
      <c r="S673" s="17">
        <v>0</v>
      </c>
      <c r="T673" s="17">
        <v>0</v>
      </c>
      <c r="U673" s="17">
        <v>0</v>
      </c>
      <c r="V673" s="17">
        <v>0</v>
      </c>
      <c r="AC673" s="90">
        <v>22.51</v>
      </c>
      <c r="AD673">
        <v>18.329999999999998</v>
      </c>
      <c r="AL673">
        <v>23.4</v>
      </c>
      <c r="AR673">
        <v>18.739999999999998</v>
      </c>
      <c r="AU673">
        <v>21.43</v>
      </c>
      <c r="AZ673">
        <v>23.31</v>
      </c>
      <c r="BE673">
        <v>21.94</v>
      </c>
      <c r="BJ673">
        <v>21.33</v>
      </c>
      <c r="BN673" s="16"/>
    </row>
    <row r="674" spans="1:66">
      <c r="A674" s="319"/>
      <c r="B674" s="227"/>
      <c r="C674" s="7">
        <v>150</v>
      </c>
      <c r="D674">
        <f>+入力シート①!AC$12</f>
        <v>0</v>
      </c>
      <c r="E674">
        <f t="shared" si="245"/>
        <v>17</v>
      </c>
      <c r="F674" s="5">
        <f t="shared" si="246"/>
        <v>9.1358823529411772</v>
      </c>
      <c r="G674" s="5">
        <f t="shared" si="247"/>
        <v>10.123195554531884</v>
      </c>
      <c r="H674" s="5">
        <f t="shared" si="248"/>
        <v>22.97</v>
      </c>
      <c r="I674" s="5">
        <f t="shared" si="249"/>
        <v>0</v>
      </c>
      <c r="J674" s="5">
        <f t="shared" si="250"/>
        <v>-9.1358823529411772</v>
      </c>
      <c r="K674" s="5">
        <f t="shared" si="251"/>
        <v>-0.90247020357630914</v>
      </c>
      <c r="M674" s="16"/>
      <c r="N674" s="177">
        <v>0</v>
      </c>
      <c r="O674">
        <v>0</v>
      </c>
      <c r="P674">
        <v>0</v>
      </c>
      <c r="Q674">
        <v>0</v>
      </c>
      <c r="R674">
        <v>0</v>
      </c>
      <c r="S674" s="17">
        <v>0</v>
      </c>
      <c r="T674" s="17">
        <v>0</v>
      </c>
      <c r="U674" s="17">
        <v>0</v>
      </c>
      <c r="V674" s="17">
        <v>0</v>
      </c>
      <c r="AC674" s="90">
        <v>20.94</v>
      </c>
      <c r="AD674">
        <v>17.29</v>
      </c>
      <c r="AL674">
        <v>21.25</v>
      </c>
      <c r="AR674">
        <v>15.36</v>
      </c>
      <c r="AU674">
        <v>20.68</v>
      </c>
      <c r="AZ674">
        <v>22.97</v>
      </c>
      <c r="BE674">
        <v>17.91</v>
      </c>
      <c r="BJ674">
        <v>18.91</v>
      </c>
      <c r="BN674" s="16"/>
    </row>
    <row r="675" spans="1:66">
      <c r="A675" s="319"/>
      <c r="B675" s="227"/>
      <c r="C675" s="7">
        <v>200</v>
      </c>
      <c r="D675">
        <f>+入力シート①!AC$13</f>
        <v>0</v>
      </c>
      <c r="E675">
        <f t="shared" si="245"/>
        <v>17</v>
      </c>
      <c r="F675" s="5">
        <f t="shared" si="246"/>
        <v>8.2252941176470582</v>
      </c>
      <c r="G675" s="5">
        <f t="shared" si="247"/>
        <v>9.1297741741287481</v>
      </c>
      <c r="H675" s="5">
        <f t="shared" si="248"/>
        <v>20.329999999999998</v>
      </c>
      <c r="I675" s="5">
        <f t="shared" si="249"/>
        <v>0</v>
      </c>
      <c r="J675" s="5">
        <f t="shared" si="250"/>
        <v>-8.2252941176470582</v>
      </c>
      <c r="K675" s="5">
        <f t="shared" si="251"/>
        <v>-0.90093073068064089</v>
      </c>
      <c r="M675" s="16"/>
      <c r="N675" s="177">
        <v>0</v>
      </c>
      <c r="O675">
        <v>0</v>
      </c>
      <c r="P675">
        <v>0</v>
      </c>
      <c r="Q675">
        <v>0</v>
      </c>
      <c r="R675">
        <v>0</v>
      </c>
      <c r="S675" s="17">
        <v>0</v>
      </c>
      <c r="T675" s="17">
        <v>0</v>
      </c>
      <c r="U675" s="17">
        <v>0</v>
      </c>
      <c r="V675" s="17">
        <v>0</v>
      </c>
      <c r="AC675" s="90">
        <v>19.05</v>
      </c>
      <c r="AD675">
        <v>16.89</v>
      </c>
      <c r="AL675">
        <v>18.97</v>
      </c>
      <c r="AR675">
        <v>13.54</v>
      </c>
      <c r="AU675">
        <v>18.7</v>
      </c>
      <c r="AZ675">
        <v>20.329999999999998</v>
      </c>
      <c r="BE675">
        <v>14.42</v>
      </c>
      <c r="BJ675">
        <v>17.93</v>
      </c>
      <c r="BN675" s="16"/>
    </row>
    <row r="676" spans="1:66">
      <c r="A676" s="319"/>
      <c r="B676" s="227"/>
      <c r="C676" s="7">
        <v>300</v>
      </c>
      <c r="D676">
        <f>+入力シート①!AC$14</f>
        <v>0</v>
      </c>
      <c r="E676">
        <f t="shared" si="245"/>
        <v>12</v>
      </c>
      <c r="F676" s="5">
        <f t="shared" si="246"/>
        <v>4.1808333333333332</v>
      </c>
      <c r="G676" s="5">
        <f t="shared" si="247"/>
        <v>7.5685334935127448</v>
      </c>
      <c r="H676" s="5">
        <f t="shared" si="248"/>
        <v>17.309999999999999</v>
      </c>
      <c r="I676" s="5">
        <f t="shared" si="249"/>
        <v>0</v>
      </c>
      <c r="J676" s="5">
        <f t="shared" si="250"/>
        <v>-4.1808333333333332</v>
      </c>
      <c r="K676" s="5">
        <f t="shared" si="251"/>
        <v>-0.55239675386478393</v>
      </c>
      <c r="M676" s="16"/>
      <c r="N676" s="177">
        <v>0</v>
      </c>
      <c r="O676">
        <v>0</v>
      </c>
      <c r="P676">
        <v>0</v>
      </c>
      <c r="Q676">
        <v>0</v>
      </c>
      <c r="R676">
        <v>0</v>
      </c>
      <c r="S676" s="17">
        <v>0</v>
      </c>
      <c r="T676" s="17">
        <v>0</v>
      </c>
      <c r="U676" s="17">
        <v>0</v>
      </c>
      <c r="V676" s="17">
        <v>0</v>
      </c>
      <c r="AC676" s="90">
        <v>17.309999999999999</v>
      </c>
      <c r="AD676">
        <v>16.02</v>
      </c>
      <c r="AL676">
        <v>16.84</v>
      </c>
      <c r="BN676" s="16"/>
    </row>
    <row r="677" spans="1:66">
      <c r="A677" s="319"/>
      <c r="B677" s="227"/>
      <c r="C677" s="7">
        <v>400</v>
      </c>
      <c r="D677">
        <f>+入力シート①!AC$15</f>
        <v>0</v>
      </c>
      <c r="E677">
        <f t="shared" si="245"/>
        <v>12</v>
      </c>
      <c r="F677" s="5">
        <f t="shared" si="246"/>
        <v>3.643333333333334</v>
      </c>
      <c r="G677" s="5">
        <f t="shared" si="247"/>
        <v>6.6041231381798466</v>
      </c>
      <c r="H677" s="5">
        <f t="shared" si="248"/>
        <v>15.63</v>
      </c>
      <c r="I677" s="5">
        <f t="shared" si="249"/>
        <v>0</v>
      </c>
      <c r="J677" s="5">
        <f t="shared" si="250"/>
        <v>-3.643333333333334</v>
      </c>
      <c r="K677" s="5">
        <f t="shared" si="251"/>
        <v>-0.551675560419285</v>
      </c>
      <c r="M677" s="16"/>
      <c r="N677" s="177">
        <v>0</v>
      </c>
      <c r="O677">
        <v>0</v>
      </c>
      <c r="P677">
        <v>0</v>
      </c>
      <c r="Q677">
        <v>0</v>
      </c>
      <c r="R677">
        <v>0</v>
      </c>
      <c r="S677" s="17">
        <v>0</v>
      </c>
      <c r="T677" s="17">
        <v>0</v>
      </c>
      <c r="U677" s="17">
        <v>0</v>
      </c>
      <c r="V677" s="17">
        <v>0</v>
      </c>
      <c r="AC677" s="90">
        <v>15.63</v>
      </c>
      <c r="AD677">
        <v>13.71</v>
      </c>
      <c r="AL677">
        <v>14.38</v>
      </c>
      <c r="BN677" s="16"/>
    </row>
    <row r="678" spans="1:66">
      <c r="A678" s="319"/>
      <c r="B678" s="227"/>
      <c r="C678" s="7">
        <v>500</v>
      </c>
      <c r="D678">
        <f>+入力シート①!AC$16</f>
        <v>0</v>
      </c>
      <c r="E678">
        <f t="shared" si="245"/>
        <v>11</v>
      </c>
      <c r="F678" s="5">
        <f t="shared" si="246"/>
        <v>2.147272727272727</v>
      </c>
      <c r="G678" s="5">
        <f t="shared" si="247"/>
        <v>4.7879204064167373</v>
      </c>
      <c r="H678" s="5">
        <f t="shared" si="248"/>
        <v>12.52</v>
      </c>
      <c r="I678" s="5">
        <f t="shared" si="249"/>
        <v>0</v>
      </c>
      <c r="J678" s="5">
        <f t="shared" si="250"/>
        <v>-2.147272727272727</v>
      </c>
      <c r="K678" s="5">
        <f t="shared" si="251"/>
        <v>-0.44847711428013032</v>
      </c>
      <c r="M678" s="16"/>
      <c r="N678" s="177">
        <v>0</v>
      </c>
      <c r="O678">
        <v>0</v>
      </c>
      <c r="P678">
        <v>0</v>
      </c>
      <c r="Q678">
        <v>0</v>
      </c>
      <c r="R678">
        <v>0</v>
      </c>
      <c r="S678" s="17">
        <v>0</v>
      </c>
      <c r="T678" s="17">
        <v>0</v>
      </c>
      <c r="U678" s="17">
        <v>0</v>
      </c>
      <c r="V678" s="17">
        <v>0</v>
      </c>
      <c r="AC678" s="90">
        <v>12.52</v>
      </c>
      <c r="AD678">
        <v>11.1</v>
      </c>
      <c r="BN678" s="16"/>
    </row>
    <row r="679" spans="1:66">
      <c r="A679" s="319"/>
      <c r="B679" s="227"/>
      <c r="C679" s="7">
        <v>600</v>
      </c>
      <c r="D679">
        <f>+入力シート①!AC$17</f>
        <v>0</v>
      </c>
      <c r="E679">
        <f t="shared" si="245"/>
        <v>9</v>
      </c>
      <c r="F679" s="5">
        <f t="shared" si="246"/>
        <v>0</v>
      </c>
      <c r="G679" s="5">
        <f t="shared" si="247"/>
        <v>0</v>
      </c>
      <c r="H679" s="5">
        <f t="shared" si="248"/>
        <v>0</v>
      </c>
      <c r="I679" s="5">
        <f t="shared" si="249"/>
        <v>0</v>
      </c>
      <c r="J679" s="5">
        <f t="shared" si="250"/>
        <v>0</v>
      </c>
      <c r="K679" s="5" t="e">
        <f t="shared" si="251"/>
        <v>#DIV/0!</v>
      </c>
      <c r="M679" s="16"/>
      <c r="N679" s="177">
        <v>0</v>
      </c>
      <c r="O679">
        <v>0</v>
      </c>
      <c r="P679">
        <v>0</v>
      </c>
      <c r="Q679">
        <v>0</v>
      </c>
      <c r="R679">
        <v>0</v>
      </c>
      <c r="S679" s="17">
        <v>0</v>
      </c>
      <c r="T679" s="17">
        <v>0</v>
      </c>
      <c r="U679" s="17">
        <v>0</v>
      </c>
      <c r="V679" s="17">
        <v>0</v>
      </c>
      <c r="BN679" s="16"/>
    </row>
    <row r="680" spans="1:66">
      <c r="A680" s="319"/>
      <c r="B680" s="13"/>
      <c r="C680" s="13"/>
      <c r="D680" s="18"/>
      <c r="E680" s="18"/>
      <c r="F680" s="38"/>
      <c r="G680" s="38"/>
      <c r="H680" s="38"/>
      <c r="I680" s="38"/>
      <c r="J680" s="38"/>
      <c r="K680" s="38"/>
      <c r="L680" s="18"/>
      <c r="M680" s="16"/>
      <c r="N680" s="181"/>
      <c r="O680" s="18"/>
      <c r="P680" s="175"/>
      <c r="Q680" s="175"/>
      <c r="R680" s="175"/>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6"/>
    </row>
    <row r="681" spans="1:66">
      <c r="A681" s="319"/>
      <c r="B681" s="228" t="s">
        <v>25</v>
      </c>
      <c r="C681" s="11" t="s">
        <v>23</v>
      </c>
      <c r="D681">
        <f>+入力シート①!AC$19</f>
        <v>0</v>
      </c>
      <c r="E681">
        <f>+COUNT($M681:$BN681)</f>
        <v>17</v>
      </c>
      <c r="F681" s="5">
        <f>+AVERAGE($M681:$BN681)</f>
        <v>92.470588235294116</v>
      </c>
      <c r="G681" s="5">
        <f>+STDEV($M681:$BN681)</f>
        <v>126.75375618056592</v>
      </c>
      <c r="H681" s="5">
        <f>+MAX($M681:$BN681)</f>
        <v>328</v>
      </c>
      <c r="I681" s="5">
        <f>+MIN($M681:$BN681)</f>
        <v>0</v>
      </c>
      <c r="J681" s="5">
        <f>+D681-F681</f>
        <v>-92.470588235294116</v>
      </c>
      <c r="K681" s="5">
        <f>+J681/G681</f>
        <v>-0.72952937271196905</v>
      </c>
      <c r="M681" s="16"/>
      <c r="N681" s="177">
        <v>0</v>
      </c>
      <c r="O681">
        <v>0</v>
      </c>
      <c r="P681">
        <v>0</v>
      </c>
      <c r="Q681">
        <v>0</v>
      </c>
      <c r="R681">
        <v>0</v>
      </c>
      <c r="S681" s="17">
        <v>0</v>
      </c>
      <c r="T681" s="17">
        <v>0</v>
      </c>
      <c r="U681" s="17">
        <v>0</v>
      </c>
      <c r="V681" s="17">
        <v>0</v>
      </c>
      <c r="AC681" s="90">
        <v>328</v>
      </c>
      <c r="AD681">
        <v>256</v>
      </c>
      <c r="AL681">
        <v>261</v>
      </c>
      <c r="AR681">
        <v>31</v>
      </c>
      <c r="AU681">
        <v>223</v>
      </c>
      <c r="AZ681">
        <v>110</v>
      </c>
      <c r="BE681">
        <v>54</v>
      </c>
      <c r="BJ681">
        <v>309</v>
      </c>
      <c r="BN681" s="16"/>
    </row>
    <row r="682" spans="1:66">
      <c r="A682" s="319"/>
      <c r="B682" s="229"/>
      <c r="C682" s="8" t="s">
        <v>24</v>
      </c>
      <c r="D682">
        <f>+入力シート①!AC$20</f>
        <v>0</v>
      </c>
      <c r="E682">
        <f>+COUNT($M682:$BN682)</f>
        <v>17</v>
      </c>
      <c r="F682" s="5">
        <f>+AVERAGE($M682:$BN682)</f>
        <v>0.47588235294117648</v>
      </c>
      <c r="G682" s="5">
        <f>+STDEV($M682:$BN682)</f>
        <v>0.55882755416507301</v>
      </c>
      <c r="H682" s="5">
        <f>+MAX($M682:$BN682)</f>
        <v>1.4</v>
      </c>
      <c r="I682" s="5">
        <f>+MIN($M682:$BN682)</f>
        <v>0</v>
      </c>
      <c r="J682" s="5">
        <f>+D682-F682</f>
        <v>-0.47588235294117648</v>
      </c>
      <c r="K682" s="5">
        <f>+J682/G682</f>
        <v>-0.85157281417910324</v>
      </c>
      <c r="M682" s="16"/>
      <c r="N682" s="177">
        <v>0</v>
      </c>
      <c r="O682">
        <v>0</v>
      </c>
      <c r="P682">
        <v>0</v>
      </c>
      <c r="Q682">
        <v>0</v>
      </c>
      <c r="R682">
        <v>0</v>
      </c>
      <c r="S682" s="17">
        <v>0</v>
      </c>
      <c r="T682" s="17">
        <v>0</v>
      </c>
      <c r="U682" s="17">
        <v>0</v>
      </c>
      <c r="V682" s="17">
        <v>0</v>
      </c>
      <c r="AC682" s="90">
        <v>1</v>
      </c>
      <c r="AD682">
        <v>1.2</v>
      </c>
      <c r="AL682">
        <v>0.61</v>
      </c>
      <c r="AR682">
        <v>1.38</v>
      </c>
      <c r="AU682">
        <v>1</v>
      </c>
      <c r="AZ682">
        <v>0.9</v>
      </c>
      <c r="BE682">
        <v>1.4</v>
      </c>
      <c r="BJ682">
        <v>0.6</v>
      </c>
      <c r="BN682" s="16"/>
    </row>
    <row r="683" spans="1:66" ht="0.95" customHeight="1">
      <c r="M683" s="16"/>
      <c r="BN683" s="16"/>
    </row>
    <row r="684" spans="1:66" ht="0.95" customHeight="1">
      <c r="M684" s="16"/>
      <c r="BN684" s="16"/>
    </row>
    <row r="685" spans="1:66" ht="0.95" customHeight="1">
      <c r="M685" s="16"/>
      <c r="BN685" s="16"/>
    </row>
    <row r="686" spans="1:66" ht="0.95" customHeight="1">
      <c r="M686" s="16"/>
      <c r="BN686" s="16"/>
    </row>
    <row r="687" spans="1:66" ht="0.95" customHeight="1">
      <c r="M687" s="16"/>
      <c r="BN687" s="16"/>
    </row>
    <row r="688" spans="1:66" ht="0.95" customHeight="1">
      <c r="M688" s="16"/>
      <c r="BN688" s="16"/>
    </row>
    <row r="689" spans="1:66" ht="0.95" customHeight="1">
      <c r="M689" s="16"/>
      <c r="BN689" s="16"/>
    </row>
    <row r="690" spans="1:66" ht="0.95" customHeight="1">
      <c r="M690" s="16"/>
      <c r="BN690" s="16"/>
    </row>
    <row r="691" spans="1:66" ht="16.5" thickBot="1">
      <c r="D691" s="1" t="s">
        <v>26</v>
      </c>
      <c r="E691" s="1" t="s">
        <v>3</v>
      </c>
      <c r="F691" s="4" t="s">
        <v>4</v>
      </c>
      <c r="G691" s="4" t="s">
        <v>8</v>
      </c>
      <c r="H691" s="4" t="s">
        <v>5</v>
      </c>
      <c r="I691" s="4" t="s">
        <v>6</v>
      </c>
      <c r="J691" s="4" t="s">
        <v>7</v>
      </c>
      <c r="K691" s="5" t="s">
        <v>56</v>
      </c>
      <c r="M691" s="16"/>
      <c r="N691" s="178" t="s">
        <v>26</v>
      </c>
      <c r="O691" s="1" t="s">
        <v>26</v>
      </c>
      <c r="P691" s="1" t="s">
        <v>26</v>
      </c>
      <c r="Q691" s="1" t="s">
        <v>26</v>
      </c>
      <c r="R691" s="1" t="s">
        <v>26</v>
      </c>
      <c r="S691" s="17" t="s">
        <v>105</v>
      </c>
      <c r="T691" s="17" t="s">
        <v>105</v>
      </c>
      <c r="U691" s="17" t="s">
        <v>105</v>
      </c>
      <c r="X691" s="156"/>
      <c r="AA691" s="156"/>
      <c r="AB691" s="91"/>
      <c r="AC691" s="91"/>
      <c r="AD691" s="1"/>
      <c r="AE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6"/>
    </row>
    <row r="692" spans="1:66">
      <c r="A692" s="319">
        <v>64</v>
      </c>
      <c r="B692" s="230" t="s">
        <v>18</v>
      </c>
      <c r="C692" s="231"/>
      <c r="D692" s="92">
        <f>+入力シート①!AD$2</f>
        <v>0</v>
      </c>
      <c r="E692" s="19"/>
      <c r="F692" s="32"/>
      <c r="G692" s="32"/>
      <c r="H692" s="32"/>
      <c r="I692" s="32"/>
      <c r="J692" s="32"/>
      <c r="K692" s="33"/>
      <c r="M692" s="16"/>
      <c r="N692" s="92">
        <v>0</v>
      </c>
      <c r="O692" s="92">
        <v>0</v>
      </c>
      <c r="P692" s="92">
        <v>0</v>
      </c>
      <c r="Q692" s="92">
        <v>0</v>
      </c>
      <c r="R692" s="92">
        <v>0</v>
      </c>
      <c r="S692" s="165">
        <v>0</v>
      </c>
      <c r="T692" s="165">
        <v>0</v>
      </c>
      <c r="U692" s="165">
        <v>0</v>
      </c>
      <c r="V692" s="17">
        <v>0</v>
      </c>
      <c r="X692" s="17">
        <f t="shared" ref="X692:BF692" si="252">+X$1</f>
        <v>2009</v>
      </c>
      <c r="Y692" s="17">
        <f t="shared" si="252"/>
        <v>2008</v>
      </c>
      <c r="Z692" s="17">
        <f t="shared" si="252"/>
        <v>2007</v>
      </c>
      <c r="AA692" s="17">
        <f t="shared" si="252"/>
        <v>2006</v>
      </c>
      <c r="AB692" s="90">
        <f t="shared" si="252"/>
        <v>2005</v>
      </c>
      <c r="AC692" s="90">
        <f t="shared" si="252"/>
        <v>2004</v>
      </c>
      <c r="AD692">
        <f t="shared" si="252"/>
        <v>2003</v>
      </c>
      <c r="AE692">
        <f t="shared" si="252"/>
        <v>2002</v>
      </c>
      <c r="AF692">
        <f t="shared" si="252"/>
        <v>2001</v>
      </c>
      <c r="AG692">
        <f t="shared" si="252"/>
        <v>2000</v>
      </c>
      <c r="AH692">
        <f t="shared" si="252"/>
        <v>1999</v>
      </c>
      <c r="AI692">
        <f t="shared" si="252"/>
        <v>1998</v>
      </c>
      <c r="AJ692">
        <f t="shared" si="252"/>
        <v>1997</v>
      </c>
      <c r="AK692">
        <f t="shared" si="252"/>
        <v>1996</v>
      </c>
      <c r="AL692">
        <f t="shared" si="252"/>
        <v>1995</v>
      </c>
      <c r="AM692">
        <f t="shared" si="252"/>
        <v>1994</v>
      </c>
      <c r="AN692">
        <f t="shared" si="252"/>
        <v>0</v>
      </c>
      <c r="AO692">
        <f t="shared" si="252"/>
        <v>1992</v>
      </c>
      <c r="AP692">
        <f t="shared" si="252"/>
        <v>1991</v>
      </c>
      <c r="AQ692">
        <f t="shared" si="252"/>
        <v>1990</v>
      </c>
      <c r="AR692">
        <f t="shared" si="252"/>
        <v>1990</v>
      </c>
      <c r="AS692">
        <f t="shared" si="252"/>
        <v>1990</v>
      </c>
      <c r="AT692">
        <f t="shared" si="252"/>
        <v>1989</v>
      </c>
      <c r="AU692">
        <f t="shared" si="252"/>
        <v>1989</v>
      </c>
      <c r="AV692">
        <f t="shared" si="252"/>
        <v>1988</v>
      </c>
      <c r="AW692">
        <f t="shared" si="252"/>
        <v>1987</v>
      </c>
      <c r="AX692">
        <f t="shared" si="252"/>
        <v>1987</v>
      </c>
      <c r="AY692">
        <f t="shared" si="252"/>
        <v>1986</v>
      </c>
      <c r="AZ692">
        <f t="shared" si="252"/>
        <v>1986</v>
      </c>
      <c r="BA692">
        <f t="shared" si="252"/>
        <v>1986</v>
      </c>
      <c r="BB692">
        <f t="shared" si="252"/>
        <v>1985</v>
      </c>
      <c r="BC692">
        <f t="shared" si="252"/>
        <v>1985</v>
      </c>
      <c r="BD692">
        <f t="shared" si="252"/>
        <v>1985</v>
      </c>
      <c r="BE692">
        <f t="shared" si="252"/>
        <v>1984</v>
      </c>
      <c r="BF692">
        <f t="shared" si="252"/>
        <v>1984</v>
      </c>
      <c r="BG692">
        <f t="shared" ref="BG692:BM692" si="253">+BG$1</f>
        <v>1984</v>
      </c>
      <c r="BH692">
        <f t="shared" si="253"/>
        <v>1983</v>
      </c>
      <c r="BI692">
        <f t="shared" si="253"/>
        <v>1983</v>
      </c>
      <c r="BJ692">
        <f t="shared" si="253"/>
        <v>1983</v>
      </c>
      <c r="BK692">
        <f t="shared" si="253"/>
        <v>1982</v>
      </c>
      <c r="BL692">
        <f t="shared" si="253"/>
        <v>1981</v>
      </c>
      <c r="BM692">
        <f t="shared" si="253"/>
        <v>1980</v>
      </c>
      <c r="BN692" s="16"/>
    </row>
    <row r="693" spans="1:66">
      <c r="A693" s="319"/>
      <c r="B693" s="230" t="s">
        <v>19</v>
      </c>
      <c r="C693" s="231"/>
      <c r="D693" s="93">
        <f>+入力シート①!AD$2</f>
        <v>0</v>
      </c>
      <c r="E693" s="20"/>
      <c r="F693" s="34"/>
      <c r="G693" s="34"/>
      <c r="H693" s="34"/>
      <c r="I693" s="34"/>
      <c r="J693" s="34"/>
      <c r="K693" s="35"/>
      <c r="M693" s="16"/>
      <c r="N693" s="93">
        <v>0</v>
      </c>
      <c r="O693" s="93">
        <v>0</v>
      </c>
      <c r="P693" s="93">
        <v>0</v>
      </c>
      <c r="Q693" s="93">
        <v>0</v>
      </c>
      <c r="R693" s="93">
        <v>0</v>
      </c>
      <c r="S693" s="166">
        <v>0</v>
      </c>
      <c r="T693" s="166">
        <v>0</v>
      </c>
      <c r="U693" s="166">
        <v>0</v>
      </c>
      <c r="V693" s="17">
        <v>0</v>
      </c>
      <c r="X693" s="17">
        <f>+X$3</f>
        <v>11</v>
      </c>
      <c r="Y693" s="17">
        <f>+Y$3</f>
        <v>11</v>
      </c>
      <c r="Z693" s="17">
        <f>+Z$3</f>
        <v>11</v>
      </c>
      <c r="AA693" s="17">
        <f t="shared" ref="AA693:BM693" si="254">+AA$3</f>
        <v>11</v>
      </c>
      <c r="AB693" s="90">
        <f t="shared" si="254"/>
        <v>11</v>
      </c>
      <c r="AC693" s="90">
        <f t="shared" si="254"/>
        <v>11</v>
      </c>
      <c r="AD693">
        <f t="shared" si="254"/>
        <v>11</v>
      </c>
      <c r="AE693">
        <f t="shared" si="254"/>
        <v>11</v>
      </c>
      <c r="AF693">
        <f t="shared" si="254"/>
        <v>11</v>
      </c>
      <c r="AG693">
        <f t="shared" si="254"/>
        <v>11</v>
      </c>
      <c r="AH693">
        <f t="shared" si="254"/>
        <v>11</v>
      </c>
      <c r="AI693">
        <f t="shared" si="254"/>
        <v>11</v>
      </c>
      <c r="AJ693">
        <f t="shared" si="254"/>
        <v>11</v>
      </c>
      <c r="AK693">
        <f t="shared" si="254"/>
        <v>11</v>
      </c>
      <c r="AL693">
        <f t="shared" si="254"/>
        <v>11</v>
      </c>
      <c r="AM693">
        <f t="shared" si="254"/>
        <v>11</v>
      </c>
      <c r="AN693">
        <f t="shared" si="254"/>
        <v>11</v>
      </c>
      <c r="AO693">
        <f t="shared" si="254"/>
        <v>11</v>
      </c>
      <c r="AP693">
        <f t="shared" si="254"/>
        <v>11</v>
      </c>
      <c r="AQ693">
        <f t="shared" si="254"/>
        <v>11</v>
      </c>
      <c r="AR693">
        <f t="shared" si="254"/>
        <v>11</v>
      </c>
      <c r="AS693">
        <f t="shared" si="254"/>
        <v>11</v>
      </c>
      <c r="AT693">
        <f t="shared" si="254"/>
        <v>11</v>
      </c>
      <c r="AU693">
        <f t="shared" si="254"/>
        <v>11</v>
      </c>
      <c r="AV693">
        <f t="shared" si="254"/>
        <v>11</v>
      </c>
      <c r="AW693">
        <f t="shared" si="254"/>
        <v>11</v>
      </c>
      <c r="AX693">
        <f t="shared" si="254"/>
        <v>11</v>
      </c>
      <c r="AY693">
        <f t="shared" si="254"/>
        <v>11</v>
      </c>
      <c r="AZ693">
        <f t="shared" si="254"/>
        <v>11</v>
      </c>
      <c r="BA693">
        <f t="shared" si="254"/>
        <v>11</v>
      </c>
      <c r="BB693">
        <f t="shared" si="254"/>
        <v>11</v>
      </c>
      <c r="BC693">
        <f t="shared" si="254"/>
        <v>11</v>
      </c>
      <c r="BD693">
        <f t="shared" si="254"/>
        <v>11</v>
      </c>
      <c r="BE693">
        <f t="shared" si="254"/>
        <v>11</v>
      </c>
      <c r="BF693">
        <f t="shared" si="254"/>
        <v>11</v>
      </c>
      <c r="BG693">
        <f t="shared" si="254"/>
        <v>11</v>
      </c>
      <c r="BH693">
        <f t="shared" si="254"/>
        <v>11</v>
      </c>
      <c r="BI693">
        <f t="shared" si="254"/>
        <v>11</v>
      </c>
      <c r="BJ693">
        <f t="shared" si="254"/>
        <v>11</v>
      </c>
      <c r="BK693">
        <f t="shared" si="254"/>
        <v>11</v>
      </c>
      <c r="BL693">
        <f t="shared" si="254"/>
        <v>11</v>
      </c>
      <c r="BM693">
        <f t="shared" si="254"/>
        <v>11</v>
      </c>
      <c r="BN693" s="16"/>
    </row>
    <row r="694" spans="1:66">
      <c r="A694" s="319"/>
      <c r="B694" s="230" t="s">
        <v>20</v>
      </c>
      <c r="C694" s="231"/>
      <c r="D694" s="94">
        <f>+入力シート①!AD$2</f>
        <v>0</v>
      </c>
      <c r="E694" s="20"/>
      <c r="F694" s="34"/>
      <c r="G694" s="34"/>
      <c r="H694" s="34"/>
      <c r="I694" s="34"/>
      <c r="J694" s="34"/>
      <c r="K694" s="35"/>
      <c r="M694" s="16"/>
      <c r="N694" s="201">
        <v>0</v>
      </c>
      <c r="O694" s="94">
        <v>0</v>
      </c>
      <c r="P694" s="94">
        <v>0</v>
      </c>
      <c r="Q694" s="94">
        <v>0</v>
      </c>
      <c r="R694" s="94">
        <v>0</v>
      </c>
      <c r="S694" s="163">
        <v>0</v>
      </c>
      <c r="T694" s="163">
        <v>0</v>
      </c>
      <c r="U694" s="163">
        <v>0</v>
      </c>
      <c r="V694" s="17">
        <v>0</v>
      </c>
      <c r="Y694" s="17">
        <v>13</v>
      </c>
      <c r="Z694" s="17">
        <v>14</v>
      </c>
      <c r="AS694">
        <v>14</v>
      </c>
      <c r="AX694">
        <v>26</v>
      </c>
      <c r="BA694">
        <v>19</v>
      </c>
      <c r="BN694" s="16"/>
    </row>
    <row r="695" spans="1:66">
      <c r="A695" s="319"/>
      <c r="B695" s="230" t="s">
        <v>57</v>
      </c>
      <c r="C695" s="231"/>
      <c r="D695">
        <f>+入力シート①!AD$3</f>
        <v>64</v>
      </c>
      <c r="E695" s="20"/>
      <c r="F695" s="34"/>
      <c r="G695" s="34"/>
      <c r="H695" s="34"/>
      <c r="I695" s="34"/>
      <c r="J695" s="34"/>
      <c r="K695" s="35"/>
      <c r="M695" s="16"/>
      <c r="N695" s="177">
        <v>64</v>
      </c>
      <c r="O695">
        <v>64</v>
      </c>
      <c r="P695">
        <v>64</v>
      </c>
      <c r="Q695">
        <v>64</v>
      </c>
      <c r="R695">
        <v>64</v>
      </c>
      <c r="S695" s="17">
        <v>64</v>
      </c>
      <c r="T695" s="17">
        <v>64</v>
      </c>
      <c r="U695" s="17">
        <v>64</v>
      </c>
      <c r="V695" s="17">
        <v>64</v>
      </c>
      <c r="X695" s="17">
        <f>+$A$692</f>
        <v>64</v>
      </c>
      <c r="Y695" s="17">
        <f>+$A$692</f>
        <v>64</v>
      </c>
      <c r="Z695" s="17">
        <f>+$A$692</f>
        <v>64</v>
      </c>
      <c r="AA695" s="17">
        <f t="shared" ref="AA695:BM695" si="255">+$A$692</f>
        <v>64</v>
      </c>
      <c r="AB695" s="90">
        <f t="shared" si="255"/>
        <v>64</v>
      </c>
      <c r="AC695" s="90">
        <f t="shared" si="255"/>
        <v>64</v>
      </c>
      <c r="AD695">
        <f t="shared" si="255"/>
        <v>64</v>
      </c>
      <c r="AE695">
        <f t="shared" si="255"/>
        <v>64</v>
      </c>
      <c r="AF695">
        <f t="shared" si="255"/>
        <v>64</v>
      </c>
      <c r="AG695">
        <f t="shared" si="255"/>
        <v>64</v>
      </c>
      <c r="AH695">
        <f t="shared" si="255"/>
        <v>64</v>
      </c>
      <c r="AI695">
        <f t="shared" si="255"/>
        <v>64</v>
      </c>
      <c r="AJ695">
        <f t="shared" si="255"/>
        <v>64</v>
      </c>
      <c r="AK695">
        <f t="shared" si="255"/>
        <v>64</v>
      </c>
      <c r="AL695">
        <f t="shared" si="255"/>
        <v>64</v>
      </c>
      <c r="AM695">
        <f t="shared" si="255"/>
        <v>64</v>
      </c>
      <c r="AN695">
        <f t="shared" si="255"/>
        <v>64</v>
      </c>
      <c r="AO695">
        <f t="shared" si="255"/>
        <v>64</v>
      </c>
      <c r="AP695">
        <f t="shared" si="255"/>
        <v>64</v>
      </c>
      <c r="AQ695">
        <f t="shared" si="255"/>
        <v>64</v>
      </c>
      <c r="AR695">
        <f t="shared" si="255"/>
        <v>64</v>
      </c>
      <c r="AS695">
        <f t="shared" si="255"/>
        <v>64</v>
      </c>
      <c r="AT695">
        <f t="shared" si="255"/>
        <v>64</v>
      </c>
      <c r="AU695">
        <f t="shared" si="255"/>
        <v>64</v>
      </c>
      <c r="AV695">
        <f t="shared" si="255"/>
        <v>64</v>
      </c>
      <c r="AW695">
        <f t="shared" si="255"/>
        <v>64</v>
      </c>
      <c r="AX695">
        <f t="shared" si="255"/>
        <v>64</v>
      </c>
      <c r="AY695">
        <f t="shared" si="255"/>
        <v>64</v>
      </c>
      <c r="AZ695">
        <f t="shared" si="255"/>
        <v>64</v>
      </c>
      <c r="BA695">
        <f t="shared" si="255"/>
        <v>64</v>
      </c>
      <c r="BB695">
        <f t="shared" si="255"/>
        <v>64</v>
      </c>
      <c r="BC695">
        <f t="shared" si="255"/>
        <v>64</v>
      </c>
      <c r="BD695">
        <f t="shared" si="255"/>
        <v>64</v>
      </c>
      <c r="BE695">
        <f t="shared" si="255"/>
        <v>64</v>
      </c>
      <c r="BF695">
        <f t="shared" si="255"/>
        <v>64</v>
      </c>
      <c r="BG695">
        <f t="shared" si="255"/>
        <v>64</v>
      </c>
      <c r="BH695">
        <f t="shared" si="255"/>
        <v>64</v>
      </c>
      <c r="BI695">
        <f t="shared" si="255"/>
        <v>64</v>
      </c>
      <c r="BJ695">
        <f t="shared" si="255"/>
        <v>64</v>
      </c>
      <c r="BK695">
        <f t="shared" si="255"/>
        <v>64</v>
      </c>
      <c r="BL695">
        <f t="shared" si="255"/>
        <v>64</v>
      </c>
      <c r="BM695">
        <f t="shared" si="255"/>
        <v>64</v>
      </c>
      <c r="BN695" s="16"/>
    </row>
    <row r="696" spans="1:66" ht="16.5" thickBot="1">
      <c r="A696" s="319"/>
      <c r="B696" s="230" t="s">
        <v>21</v>
      </c>
      <c r="C696" s="231"/>
      <c r="D696" s="99">
        <f>+入力シート①!AD$4</f>
        <v>0</v>
      </c>
      <c r="E696" s="21"/>
      <c r="F696" s="36"/>
      <c r="G696" s="36"/>
      <c r="H696" s="36"/>
      <c r="I696" s="36"/>
      <c r="J696" s="36"/>
      <c r="K696" s="37"/>
      <c r="M696" s="16"/>
      <c r="N696" s="202">
        <v>0</v>
      </c>
      <c r="O696" s="99">
        <v>0</v>
      </c>
      <c r="P696" s="99">
        <v>0</v>
      </c>
      <c r="Q696" s="99">
        <v>0</v>
      </c>
      <c r="R696" s="99">
        <v>0</v>
      </c>
      <c r="S696" s="164">
        <v>0</v>
      </c>
      <c r="T696" s="164">
        <v>0</v>
      </c>
      <c r="U696" s="164">
        <v>0</v>
      </c>
      <c r="V696" s="17">
        <v>0</v>
      </c>
      <c r="X696" s="164"/>
      <c r="Y696" s="157">
        <v>0.48263888888888901</v>
      </c>
      <c r="Z696" s="157">
        <v>0.52430555555555558</v>
      </c>
      <c r="BN696" s="16"/>
    </row>
    <row r="697" spans="1:66">
      <c r="A697" s="319"/>
      <c r="B697" s="227" t="s">
        <v>22</v>
      </c>
      <c r="C697" s="7">
        <v>0</v>
      </c>
      <c r="D697">
        <f>+入力シート①!AD$5</f>
        <v>0</v>
      </c>
      <c r="E697">
        <f t="shared" ref="E697:E709" si="256">+COUNT($M697:$BN697)</f>
        <v>14</v>
      </c>
      <c r="F697" s="5">
        <f t="shared" ref="F697:F709" si="257">+AVERAGE($M697:$BN697)</f>
        <v>7.9785714285714278</v>
      </c>
      <c r="G697" s="5">
        <f t="shared" ref="G697:G709" si="258">+STDEV($M697:$BN697)</f>
        <v>11.115490132203837</v>
      </c>
      <c r="H697" s="5">
        <f t="shared" ref="H697:H709" si="259">+MAX($M697:$BN697)</f>
        <v>23.4</v>
      </c>
      <c r="I697" s="5">
        <f t="shared" ref="I697:I709" si="260">+MIN($M697:$BN697)</f>
        <v>0</v>
      </c>
      <c r="J697" s="5">
        <f>+D697-F697</f>
        <v>-7.9785714285714278</v>
      </c>
      <c r="K697" s="5">
        <f>+J697/G697</f>
        <v>-0.717788539567489</v>
      </c>
      <c r="M697" s="16"/>
      <c r="N697" s="177">
        <v>0</v>
      </c>
      <c r="O697">
        <v>0</v>
      </c>
      <c r="P697">
        <v>0</v>
      </c>
      <c r="Q697">
        <v>0</v>
      </c>
      <c r="R697">
        <v>0</v>
      </c>
      <c r="S697" s="17">
        <v>0</v>
      </c>
      <c r="T697" s="17">
        <v>0</v>
      </c>
      <c r="U697" s="17">
        <v>0</v>
      </c>
      <c r="V697" s="17">
        <v>0</v>
      </c>
      <c r="Y697" s="17">
        <v>21.6</v>
      </c>
      <c r="Z697" s="17">
        <v>22.6</v>
      </c>
      <c r="AS697">
        <v>22.3</v>
      </c>
      <c r="AX697">
        <v>21.8</v>
      </c>
      <c r="BA697">
        <v>23.4</v>
      </c>
      <c r="BN697" s="16"/>
    </row>
    <row r="698" spans="1:66">
      <c r="A698" s="319"/>
      <c r="B698" s="227"/>
      <c r="C698" s="7">
        <v>10</v>
      </c>
      <c r="D698">
        <f>+入力シート①!AD$6</f>
        <v>0</v>
      </c>
      <c r="E698">
        <f t="shared" si="256"/>
        <v>14</v>
      </c>
      <c r="F698" s="5">
        <f t="shared" si="257"/>
        <v>7.701542857142857</v>
      </c>
      <c r="G698" s="5">
        <f t="shared" si="258"/>
        <v>10.738946653524859</v>
      </c>
      <c r="H698" s="5">
        <f t="shared" si="259"/>
        <v>23.05</v>
      </c>
      <c r="I698" s="5">
        <f t="shared" si="260"/>
        <v>0</v>
      </c>
      <c r="J698" s="5">
        <f t="shared" ref="J698:J709" si="261">+D698-F698</f>
        <v>-7.701542857142857</v>
      </c>
      <c r="K698" s="5">
        <f t="shared" ref="K698:K709" si="262">+J698/G698</f>
        <v>-0.71715998836952677</v>
      </c>
      <c r="M698" s="16"/>
      <c r="N698" s="177">
        <v>0</v>
      </c>
      <c r="O698">
        <v>0</v>
      </c>
      <c r="P698">
        <v>0</v>
      </c>
      <c r="Q698">
        <v>0</v>
      </c>
      <c r="R698">
        <v>0</v>
      </c>
      <c r="S698" s="17">
        <v>0</v>
      </c>
      <c r="T698" s="17">
        <v>0</v>
      </c>
      <c r="U698" s="17">
        <v>0</v>
      </c>
      <c r="V698" s="17">
        <v>0</v>
      </c>
      <c r="Y698" s="17">
        <v>20.875800000000002</v>
      </c>
      <c r="Z698" s="17">
        <v>21.875800000000002</v>
      </c>
      <c r="AS698">
        <v>20.260000000000002</v>
      </c>
      <c r="AX698">
        <v>21.76</v>
      </c>
      <c r="BA698">
        <v>23.05</v>
      </c>
      <c r="BN698" s="16"/>
    </row>
    <row r="699" spans="1:66">
      <c r="A699" s="319"/>
      <c r="B699" s="227"/>
      <c r="C699" s="7">
        <v>20</v>
      </c>
      <c r="D699">
        <f>+入力シート①!AD$7</f>
        <v>0</v>
      </c>
      <c r="E699">
        <f t="shared" si="256"/>
        <v>14</v>
      </c>
      <c r="F699" s="5">
        <f t="shared" si="257"/>
        <v>7.6790571428571424</v>
      </c>
      <c r="G699" s="5">
        <f t="shared" si="258"/>
        <v>10.708419824081945</v>
      </c>
      <c r="H699" s="5">
        <f t="shared" si="259"/>
        <v>23.04</v>
      </c>
      <c r="I699" s="5">
        <f t="shared" si="260"/>
        <v>0</v>
      </c>
      <c r="J699" s="5">
        <f t="shared" si="261"/>
        <v>-7.6790571428571424</v>
      </c>
      <c r="K699" s="5">
        <f t="shared" si="262"/>
        <v>-0.7171046026406126</v>
      </c>
      <c r="M699" s="16"/>
      <c r="N699" s="177">
        <v>0</v>
      </c>
      <c r="O699">
        <v>0</v>
      </c>
      <c r="P699">
        <v>0</v>
      </c>
      <c r="Q699">
        <v>0</v>
      </c>
      <c r="R699">
        <v>0</v>
      </c>
      <c r="S699" s="17">
        <v>0</v>
      </c>
      <c r="T699" s="17">
        <v>0</v>
      </c>
      <c r="U699" s="17">
        <v>0</v>
      </c>
      <c r="V699" s="17">
        <v>0</v>
      </c>
      <c r="Y699" s="17">
        <v>20.7684</v>
      </c>
      <c r="Z699" s="17">
        <v>21.7684</v>
      </c>
      <c r="AS699">
        <v>20.2</v>
      </c>
      <c r="AX699">
        <v>21.73</v>
      </c>
      <c r="BA699">
        <v>23.04</v>
      </c>
      <c r="BN699" s="16"/>
    </row>
    <row r="700" spans="1:66">
      <c r="A700" s="319"/>
      <c r="B700" s="227"/>
      <c r="C700" s="7">
        <v>30</v>
      </c>
      <c r="D700">
        <f>+入力シート①!AD$8</f>
        <v>0</v>
      </c>
      <c r="E700">
        <f t="shared" si="256"/>
        <v>14</v>
      </c>
      <c r="F700" s="5">
        <f t="shared" si="257"/>
        <v>7.6741428571428569</v>
      </c>
      <c r="G700" s="5">
        <f t="shared" si="258"/>
        <v>10.701215034228179</v>
      </c>
      <c r="H700" s="5">
        <f t="shared" si="259"/>
        <v>23.01</v>
      </c>
      <c r="I700" s="5">
        <f t="shared" si="260"/>
        <v>0</v>
      </c>
      <c r="J700" s="5">
        <f t="shared" si="261"/>
        <v>-7.6741428571428569</v>
      </c>
      <c r="K700" s="5">
        <f t="shared" si="262"/>
        <v>-0.71712817961295661</v>
      </c>
      <c r="M700" s="16"/>
      <c r="N700" s="177">
        <v>0</v>
      </c>
      <c r="O700">
        <v>0</v>
      </c>
      <c r="P700">
        <v>0</v>
      </c>
      <c r="Q700">
        <v>0</v>
      </c>
      <c r="R700">
        <v>0</v>
      </c>
      <c r="S700" s="17">
        <v>0</v>
      </c>
      <c r="T700" s="17">
        <v>0</v>
      </c>
      <c r="U700" s="17">
        <v>0</v>
      </c>
      <c r="V700" s="17">
        <v>0</v>
      </c>
      <c r="Y700" s="17">
        <v>20.748999999999999</v>
      </c>
      <c r="Z700" s="17">
        <v>21.748999999999999</v>
      </c>
      <c r="AS700">
        <v>20.21</v>
      </c>
      <c r="AX700">
        <v>21.72</v>
      </c>
      <c r="BA700">
        <v>23.01</v>
      </c>
      <c r="BN700" s="16"/>
    </row>
    <row r="701" spans="1:66">
      <c r="A701" s="319"/>
      <c r="B701" s="227"/>
      <c r="C701" s="7">
        <v>50</v>
      </c>
      <c r="D701">
        <f>+入力シート①!AD$9</f>
        <v>0</v>
      </c>
      <c r="E701">
        <f t="shared" si="256"/>
        <v>14</v>
      </c>
      <c r="F701" s="5">
        <f t="shared" si="257"/>
        <v>7.6370285714285719</v>
      </c>
      <c r="G701" s="5">
        <f t="shared" si="258"/>
        <v>10.647786991702047</v>
      </c>
      <c r="H701" s="5">
        <f t="shared" si="259"/>
        <v>22.74</v>
      </c>
      <c r="I701" s="5">
        <f t="shared" si="260"/>
        <v>0</v>
      </c>
      <c r="J701" s="5">
        <f t="shared" si="261"/>
        <v>-7.6370285714285719</v>
      </c>
      <c r="K701" s="5">
        <f t="shared" si="262"/>
        <v>-0.71724092314958998</v>
      </c>
      <c r="M701" s="16"/>
      <c r="N701" s="177">
        <v>0</v>
      </c>
      <c r="O701">
        <v>0</v>
      </c>
      <c r="P701">
        <v>0</v>
      </c>
      <c r="Q701">
        <v>0</v>
      </c>
      <c r="R701">
        <v>0</v>
      </c>
      <c r="S701" s="17">
        <v>0</v>
      </c>
      <c r="T701" s="17">
        <v>0</v>
      </c>
      <c r="U701" s="17">
        <v>0</v>
      </c>
      <c r="V701" s="17">
        <v>0</v>
      </c>
      <c r="Y701" s="17">
        <v>20.6692</v>
      </c>
      <c r="Z701" s="17">
        <v>21.6692</v>
      </c>
      <c r="AS701">
        <v>20.13</v>
      </c>
      <c r="AX701">
        <v>21.71</v>
      </c>
      <c r="BA701">
        <v>22.74</v>
      </c>
      <c r="BN701" s="16"/>
    </row>
    <row r="702" spans="1:66">
      <c r="A702" s="319"/>
      <c r="B702" s="227"/>
      <c r="C702" s="7">
        <v>75</v>
      </c>
      <c r="D702">
        <f>+入力シート①!AD$10</f>
        <v>0</v>
      </c>
      <c r="E702">
        <f t="shared" si="256"/>
        <v>14</v>
      </c>
      <c r="F702" s="5">
        <f t="shared" si="257"/>
        <v>7.3518571428571429</v>
      </c>
      <c r="G702" s="5">
        <f t="shared" si="258"/>
        <v>10.323244904710794</v>
      </c>
      <c r="H702" s="5">
        <f t="shared" si="259"/>
        <v>22.7</v>
      </c>
      <c r="I702" s="5">
        <f t="shared" si="260"/>
        <v>0</v>
      </c>
      <c r="J702" s="5">
        <f t="shared" si="261"/>
        <v>-7.3518571428571429</v>
      </c>
      <c r="K702" s="5">
        <f t="shared" si="262"/>
        <v>-0.71216533277267102</v>
      </c>
      <c r="M702" s="16"/>
      <c r="N702" s="177">
        <v>0</v>
      </c>
      <c r="O702">
        <v>0</v>
      </c>
      <c r="P702">
        <v>0</v>
      </c>
      <c r="Q702">
        <v>0</v>
      </c>
      <c r="R702">
        <v>0</v>
      </c>
      <c r="S702" s="17">
        <v>0</v>
      </c>
      <c r="T702" s="17">
        <v>0</v>
      </c>
      <c r="U702" s="17">
        <v>0</v>
      </c>
      <c r="V702" s="17">
        <v>0</v>
      </c>
      <c r="Y702" s="17">
        <v>20.523</v>
      </c>
      <c r="Z702" s="17">
        <v>21.523</v>
      </c>
      <c r="AS702">
        <v>16.489999999999998</v>
      </c>
      <c r="AX702">
        <v>21.69</v>
      </c>
      <c r="BA702">
        <v>22.7</v>
      </c>
      <c r="BN702" s="16"/>
    </row>
    <row r="703" spans="1:66">
      <c r="A703" s="319"/>
      <c r="B703" s="227"/>
      <c r="C703" s="7">
        <v>100</v>
      </c>
      <c r="D703">
        <f>+入力シート①!AD$11</f>
        <v>0</v>
      </c>
      <c r="E703">
        <f t="shared" si="256"/>
        <v>14</v>
      </c>
      <c r="F703" s="5">
        <f t="shared" si="257"/>
        <v>7.0602857142857136</v>
      </c>
      <c r="G703" s="5">
        <f t="shared" si="258"/>
        <v>9.9565134724697959</v>
      </c>
      <c r="H703" s="5">
        <f t="shared" si="259"/>
        <v>22.1</v>
      </c>
      <c r="I703" s="5">
        <f t="shared" si="260"/>
        <v>0</v>
      </c>
      <c r="J703" s="5">
        <f t="shared" si="261"/>
        <v>-7.0602857142857136</v>
      </c>
      <c r="K703" s="5">
        <f t="shared" si="262"/>
        <v>-0.70911225438580672</v>
      </c>
      <c r="M703" s="16"/>
      <c r="N703" s="177">
        <v>0</v>
      </c>
      <c r="O703">
        <v>0</v>
      </c>
      <c r="P703">
        <v>0</v>
      </c>
      <c r="Q703">
        <v>0</v>
      </c>
      <c r="R703">
        <v>0</v>
      </c>
      <c r="S703" s="17">
        <v>0</v>
      </c>
      <c r="T703" s="17">
        <v>0</v>
      </c>
      <c r="U703" s="17">
        <v>0</v>
      </c>
      <c r="V703" s="17">
        <v>0</v>
      </c>
      <c r="Y703" s="17">
        <v>20.422000000000001</v>
      </c>
      <c r="Z703" s="17">
        <v>21.422000000000001</v>
      </c>
      <c r="AS703">
        <v>14.88</v>
      </c>
      <c r="AX703">
        <v>20.02</v>
      </c>
      <c r="BA703">
        <v>22.1</v>
      </c>
      <c r="BN703" s="16"/>
    </row>
    <row r="704" spans="1:66">
      <c r="A704" s="319"/>
      <c r="B704" s="227"/>
      <c r="C704" s="7">
        <v>150</v>
      </c>
      <c r="D704">
        <f>+入力シート①!AD$12</f>
        <v>0</v>
      </c>
      <c r="E704">
        <f t="shared" si="256"/>
        <v>14</v>
      </c>
      <c r="F704" s="5">
        <f t="shared" si="257"/>
        <v>6.3143714285714276</v>
      </c>
      <c r="G704" s="5">
        <f t="shared" si="258"/>
        <v>9.0501521244697294</v>
      </c>
      <c r="H704" s="5">
        <f t="shared" si="259"/>
        <v>21.15</v>
      </c>
      <c r="I704" s="5">
        <f t="shared" si="260"/>
        <v>0</v>
      </c>
      <c r="J704" s="5">
        <f t="shared" si="261"/>
        <v>-6.3143714285714276</v>
      </c>
      <c r="K704" s="5">
        <f t="shared" si="262"/>
        <v>-0.69770887182091457</v>
      </c>
      <c r="M704" s="16"/>
      <c r="N704" s="177">
        <v>0</v>
      </c>
      <c r="O704">
        <v>0</v>
      </c>
      <c r="P704">
        <v>0</v>
      </c>
      <c r="Q704">
        <v>0</v>
      </c>
      <c r="R704">
        <v>0</v>
      </c>
      <c r="S704" s="17">
        <v>0</v>
      </c>
      <c r="T704" s="17">
        <v>0</v>
      </c>
      <c r="U704" s="17">
        <v>0</v>
      </c>
      <c r="V704" s="17">
        <v>0</v>
      </c>
      <c r="Y704" s="17">
        <v>19.0656</v>
      </c>
      <c r="Z704" s="17">
        <v>20.0656</v>
      </c>
      <c r="AS704">
        <v>11.4</v>
      </c>
      <c r="AX704">
        <v>16.72</v>
      </c>
      <c r="BA704">
        <v>21.15</v>
      </c>
      <c r="BN704" s="16"/>
    </row>
    <row r="705" spans="1:66">
      <c r="A705" s="319"/>
      <c r="B705" s="227"/>
      <c r="C705" s="7">
        <v>200</v>
      </c>
      <c r="D705">
        <f>+入力シート①!AD$13</f>
        <v>0</v>
      </c>
      <c r="E705">
        <f t="shared" si="256"/>
        <v>14</v>
      </c>
      <c r="F705" s="5">
        <f t="shared" si="257"/>
        <v>5.2284428571428574</v>
      </c>
      <c r="G705" s="5">
        <f t="shared" si="258"/>
        <v>7.5209290735115442</v>
      </c>
      <c r="H705" s="5">
        <f t="shared" si="259"/>
        <v>19.25</v>
      </c>
      <c r="I705" s="5">
        <f t="shared" si="260"/>
        <v>0</v>
      </c>
      <c r="J705" s="5">
        <f t="shared" si="261"/>
        <v>-5.2284428571428574</v>
      </c>
      <c r="K705" s="5">
        <f t="shared" si="262"/>
        <v>-0.69518576841221047</v>
      </c>
      <c r="M705" s="16"/>
      <c r="N705" s="177">
        <v>0</v>
      </c>
      <c r="O705">
        <v>0</v>
      </c>
      <c r="P705">
        <v>0</v>
      </c>
      <c r="Q705">
        <v>0</v>
      </c>
      <c r="R705">
        <v>0</v>
      </c>
      <c r="S705" s="17">
        <v>0</v>
      </c>
      <c r="T705" s="17">
        <v>0</v>
      </c>
      <c r="U705" s="17">
        <v>0</v>
      </c>
      <c r="V705" s="17">
        <v>0</v>
      </c>
      <c r="Y705" s="17">
        <v>14.8691</v>
      </c>
      <c r="Z705" s="17">
        <v>15.8691</v>
      </c>
      <c r="AS705">
        <v>9.99</v>
      </c>
      <c r="AX705">
        <v>13.22</v>
      </c>
      <c r="BA705">
        <v>19.25</v>
      </c>
      <c r="BN705" s="16"/>
    </row>
    <row r="706" spans="1:66">
      <c r="A706" s="319"/>
      <c r="B706" s="227"/>
      <c r="C706" s="7">
        <v>300</v>
      </c>
      <c r="D706">
        <f>+入力シート①!AD$14</f>
        <v>0</v>
      </c>
      <c r="E706">
        <f t="shared" si="256"/>
        <v>11</v>
      </c>
      <c r="F706" s="5">
        <f t="shared" si="257"/>
        <v>2.2253454545454545</v>
      </c>
      <c r="G706" s="5">
        <f t="shared" si="258"/>
        <v>4.9561279080273213</v>
      </c>
      <c r="H706" s="5">
        <f t="shared" si="259"/>
        <v>12.7394</v>
      </c>
      <c r="I706" s="5">
        <f t="shared" si="260"/>
        <v>0</v>
      </c>
      <c r="J706" s="5">
        <f t="shared" si="261"/>
        <v>-2.2253454545454545</v>
      </c>
      <c r="K706" s="5">
        <f t="shared" si="262"/>
        <v>-0.44900888270884132</v>
      </c>
      <c r="M706" s="16"/>
      <c r="N706" s="177">
        <v>0</v>
      </c>
      <c r="O706">
        <v>0</v>
      </c>
      <c r="P706">
        <v>0</v>
      </c>
      <c r="Q706">
        <v>0</v>
      </c>
      <c r="R706">
        <v>0</v>
      </c>
      <c r="S706" s="17">
        <v>0</v>
      </c>
      <c r="T706" s="17">
        <v>0</v>
      </c>
      <c r="U706" s="17">
        <v>0</v>
      </c>
      <c r="V706" s="17">
        <v>0</v>
      </c>
      <c r="Y706" s="17">
        <v>11.7394</v>
      </c>
      <c r="Z706" s="17">
        <v>12.7394</v>
      </c>
      <c r="BN706" s="16"/>
    </row>
    <row r="707" spans="1:66">
      <c r="A707" s="319"/>
      <c r="B707" s="227"/>
      <c r="C707" s="7">
        <v>400</v>
      </c>
      <c r="D707">
        <f>+入力シート①!AD$15</f>
        <v>0</v>
      </c>
      <c r="E707">
        <f t="shared" si="256"/>
        <v>11</v>
      </c>
      <c r="F707" s="5">
        <f t="shared" si="257"/>
        <v>1.7276363636363639</v>
      </c>
      <c r="G707" s="5">
        <f t="shared" si="258"/>
        <v>3.8502468303402906</v>
      </c>
      <c r="H707" s="5">
        <f t="shared" si="259"/>
        <v>10.002000000000001</v>
      </c>
      <c r="I707" s="5">
        <f t="shared" si="260"/>
        <v>0</v>
      </c>
      <c r="J707" s="5">
        <f t="shared" si="261"/>
        <v>-1.7276363636363639</v>
      </c>
      <c r="K707" s="5">
        <f t="shared" si="262"/>
        <v>-0.44870795036371025</v>
      </c>
      <c r="M707" s="16"/>
      <c r="N707" s="177">
        <v>0</v>
      </c>
      <c r="O707">
        <v>0</v>
      </c>
      <c r="P707">
        <v>0</v>
      </c>
      <c r="Q707">
        <v>0</v>
      </c>
      <c r="R707">
        <v>0</v>
      </c>
      <c r="S707" s="17">
        <v>0</v>
      </c>
      <c r="T707" s="17">
        <v>0</v>
      </c>
      <c r="U707" s="17">
        <v>0</v>
      </c>
      <c r="V707" s="17">
        <v>0</v>
      </c>
      <c r="Y707" s="17">
        <v>9.0020000000000007</v>
      </c>
      <c r="Z707" s="17">
        <v>10.002000000000001</v>
      </c>
      <c r="BN707" s="16"/>
    </row>
    <row r="708" spans="1:66">
      <c r="A708" s="319"/>
      <c r="B708" s="227"/>
      <c r="C708" s="7">
        <v>500</v>
      </c>
      <c r="D708">
        <f>+入力シート①!AD$16</f>
        <v>0</v>
      </c>
      <c r="E708">
        <f t="shared" si="256"/>
        <v>11</v>
      </c>
      <c r="F708" s="5">
        <f t="shared" si="257"/>
        <v>1.1963636363636363</v>
      </c>
      <c r="G708" s="5">
        <f t="shared" si="258"/>
        <v>2.6711168927146294</v>
      </c>
      <c r="H708" s="5">
        <f t="shared" si="259"/>
        <v>7.08</v>
      </c>
      <c r="I708" s="5">
        <f t="shared" si="260"/>
        <v>0</v>
      </c>
      <c r="J708" s="5">
        <f t="shared" si="261"/>
        <v>-1.1963636363636363</v>
      </c>
      <c r="K708" s="5">
        <f t="shared" si="262"/>
        <v>-0.44788891104940898</v>
      </c>
      <c r="M708" s="16"/>
      <c r="N708" s="177">
        <v>0</v>
      </c>
      <c r="O708">
        <v>0</v>
      </c>
      <c r="P708">
        <v>0</v>
      </c>
      <c r="Q708">
        <v>0</v>
      </c>
      <c r="R708">
        <v>0</v>
      </c>
      <c r="S708" s="17">
        <v>0</v>
      </c>
      <c r="T708" s="17">
        <v>0</v>
      </c>
      <c r="U708" s="17">
        <v>0</v>
      </c>
      <c r="V708" s="17">
        <v>0</v>
      </c>
      <c r="Y708" s="17">
        <v>6.08</v>
      </c>
      <c r="Z708" s="17">
        <v>7.08</v>
      </c>
      <c r="BN708" s="16"/>
    </row>
    <row r="709" spans="1:66">
      <c r="A709" s="319"/>
      <c r="B709" s="227"/>
      <c r="C709" s="7">
        <v>600</v>
      </c>
      <c r="D709">
        <f>+入力シート①!AD$17</f>
        <v>0</v>
      </c>
      <c r="E709">
        <f t="shared" si="256"/>
        <v>9</v>
      </c>
      <c r="F709" s="5">
        <f t="shared" si="257"/>
        <v>0</v>
      </c>
      <c r="G709" s="5">
        <f t="shared" si="258"/>
        <v>0</v>
      </c>
      <c r="H709" s="5">
        <f t="shared" si="259"/>
        <v>0</v>
      </c>
      <c r="I709" s="5">
        <f t="shared" si="260"/>
        <v>0</v>
      </c>
      <c r="J709" s="5">
        <f t="shared" si="261"/>
        <v>0</v>
      </c>
      <c r="K709" s="5" t="e">
        <f t="shared" si="262"/>
        <v>#DIV/0!</v>
      </c>
      <c r="M709" s="16"/>
      <c r="N709" s="177">
        <v>0</v>
      </c>
      <c r="O709">
        <v>0</v>
      </c>
      <c r="P709">
        <v>0</v>
      </c>
      <c r="Q709">
        <v>0</v>
      </c>
      <c r="R709">
        <v>0</v>
      </c>
      <c r="S709" s="17">
        <v>0</v>
      </c>
      <c r="T709" s="17">
        <v>0</v>
      </c>
      <c r="U709" s="17">
        <v>0</v>
      </c>
      <c r="V709" s="17">
        <v>0</v>
      </c>
      <c r="BN709" s="16"/>
    </row>
    <row r="710" spans="1:66">
      <c r="A710" s="319"/>
      <c r="B710" s="13"/>
      <c r="C710" s="13"/>
      <c r="D710" s="18"/>
      <c r="E710" s="18"/>
      <c r="F710" s="38"/>
      <c r="G710" s="38"/>
      <c r="H710" s="38"/>
      <c r="I710" s="38"/>
      <c r="J710" s="38"/>
      <c r="K710" s="38"/>
      <c r="L710" s="18"/>
      <c r="M710" s="16"/>
      <c r="N710" s="181"/>
      <c r="O710" s="18"/>
      <c r="P710" s="175"/>
      <c r="Q710" s="175"/>
      <c r="R710" s="175"/>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6"/>
    </row>
    <row r="711" spans="1:66">
      <c r="A711" s="319"/>
      <c r="B711" s="228" t="s">
        <v>25</v>
      </c>
      <c r="C711" s="11" t="s">
        <v>23</v>
      </c>
      <c r="D711">
        <f>+入力シート①!AD$19</f>
        <v>0</v>
      </c>
      <c r="E711">
        <f>+COUNT($M711:$BN711)</f>
        <v>13</v>
      </c>
      <c r="F711" s="5">
        <f>+AVERAGE($M711:$BN711)</f>
        <v>40.384615384615387</v>
      </c>
      <c r="G711" s="5">
        <f>+STDEV($M711:$BN711)</f>
        <v>82.788423568292913</v>
      </c>
      <c r="H711" s="5">
        <f>+MAX($M711:$BN711)</f>
        <v>292</v>
      </c>
      <c r="I711" s="5">
        <f>+MIN($M711:$BN711)</f>
        <v>0</v>
      </c>
      <c r="J711" s="5">
        <f>+D711-F711</f>
        <v>-40.384615384615387</v>
      </c>
      <c r="K711" s="5">
        <f>+J711/G711</f>
        <v>-0.48780510177611675</v>
      </c>
      <c r="M711" s="16"/>
      <c r="N711" s="177">
        <v>0</v>
      </c>
      <c r="O711">
        <v>0</v>
      </c>
      <c r="P711">
        <v>0</v>
      </c>
      <c r="Q711">
        <v>0</v>
      </c>
      <c r="R711">
        <v>0</v>
      </c>
      <c r="S711" s="17">
        <v>0</v>
      </c>
      <c r="T711" s="17">
        <v>0</v>
      </c>
      <c r="U711" s="17">
        <v>0</v>
      </c>
      <c r="V711" s="17">
        <v>0</v>
      </c>
      <c r="Y711" s="17">
        <v>81</v>
      </c>
      <c r="Z711" s="17">
        <v>82</v>
      </c>
      <c r="AS711">
        <v>292</v>
      </c>
      <c r="AX711">
        <v>70</v>
      </c>
      <c r="BN711" s="16"/>
    </row>
    <row r="712" spans="1:66">
      <c r="A712" s="319"/>
      <c r="B712" s="229"/>
      <c r="C712" s="8" t="s">
        <v>24</v>
      </c>
      <c r="D712">
        <f>+入力シート①!AD$20</f>
        <v>0</v>
      </c>
      <c r="E712">
        <f>+COUNT($M712:$BN712)</f>
        <v>13</v>
      </c>
      <c r="F712" s="5">
        <f>+AVERAGE($M712:$BN712)</f>
        <v>0.32846153846153842</v>
      </c>
      <c r="G712" s="5">
        <f>+STDEV($M712:$BN712)</f>
        <v>0.62385690338204636</v>
      </c>
      <c r="H712" s="5">
        <f>+MAX($M712:$BN712)</f>
        <v>2</v>
      </c>
      <c r="I712" s="5">
        <f>+MIN($M712:$BN712)</f>
        <v>0</v>
      </c>
      <c r="J712" s="5">
        <f>+D712-F712</f>
        <v>-0.32846153846153842</v>
      </c>
      <c r="K712" s="5">
        <f>+J712/G712</f>
        <v>-0.52650140870588469</v>
      </c>
      <c r="M712" s="16"/>
      <c r="N712" s="177">
        <v>0</v>
      </c>
      <c r="O712">
        <v>0</v>
      </c>
      <c r="P712">
        <v>0</v>
      </c>
      <c r="Q712">
        <v>0</v>
      </c>
      <c r="R712">
        <v>0</v>
      </c>
      <c r="S712" s="17">
        <v>0</v>
      </c>
      <c r="T712" s="17">
        <v>0</v>
      </c>
      <c r="U712" s="17">
        <v>0</v>
      </c>
      <c r="V712" s="17">
        <v>0</v>
      </c>
      <c r="Y712" s="17">
        <v>1</v>
      </c>
      <c r="Z712" s="17">
        <v>2</v>
      </c>
      <c r="AS712">
        <v>0.27</v>
      </c>
      <c r="AX712">
        <v>1</v>
      </c>
      <c r="BN712" s="16"/>
    </row>
    <row r="713" spans="1:66" ht="0.95" customHeight="1">
      <c r="M713" s="16"/>
      <c r="BN713" s="16"/>
    </row>
    <row r="714" spans="1:66" ht="0.95" customHeight="1">
      <c r="M714" s="16"/>
      <c r="BN714" s="16"/>
    </row>
    <row r="715" spans="1:66" ht="0.95" customHeight="1">
      <c r="M715" s="16"/>
      <c r="BN715" s="16"/>
    </row>
    <row r="716" spans="1:66" ht="0.95" customHeight="1">
      <c r="M716" s="16"/>
      <c r="BN716" s="16"/>
    </row>
    <row r="717" spans="1:66" ht="0.95" customHeight="1">
      <c r="M717" s="16"/>
      <c r="BN717" s="16"/>
    </row>
    <row r="718" spans="1:66" ht="0.95" customHeight="1">
      <c r="M718" s="16"/>
      <c r="BN718" s="16"/>
    </row>
    <row r="719" spans="1:66" ht="0.95" customHeight="1">
      <c r="M719" s="16"/>
      <c r="BN719" s="16"/>
    </row>
    <row r="720" spans="1:66" ht="0.95" customHeight="1">
      <c r="M720" s="16"/>
      <c r="BN720" s="16"/>
    </row>
    <row r="721" spans="1:66" ht="16.5" thickBot="1">
      <c r="D721" s="1" t="s">
        <v>26</v>
      </c>
      <c r="E721" s="1" t="s">
        <v>3</v>
      </c>
      <c r="F721" s="4" t="s">
        <v>4</v>
      </c>
      <c r="G721" s="4" t="s">
        <v>8</v>
      </c>
      <c r="H721" s="4" t="s">
        <v>5</v>
      </c>
      <c r="I721" s="4" t="s">
        <v>6</v>
      </c>
      <c r="J721" s="4" t="s">
        <v>7</v>
      </c>
      <c r="K721" s="5" t="s">
        <v>56</v>
      </c>
      <c r="M721" s="16"/>
      <c r="N721" s="178" t="s">
        <v>26</v>
      </c>
      <c r="O721" s="1" t="s">
        <v>26</v>
      </c>
      <c r="P721" s="1" t="s">
        <v>26</v>
      </c>
      <c r="Q721" s="1" t="s">
        <v>26</v>
      </c>
      <c r="R721" s="1" t="s">
        <v>26</v>
      </c>
      <c r="S721" s="17" t="s">
        <v>105</v>
      </c>
      <c r="T721" s="17" t="s">
        <v>105</v>
      </c>
      <c r="U721" s="17" t="s">
        <v>105</v>
      </c>
      <c r="X721" s="156"/>
      <c r="AA721" s="156"/>
      <c r="AB721" s="91"/>
      <c r="AC721" s="91"/>
      <c r="AD721" s="1"/>
      <c r="AE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6"/>
    </row>
    <row r="722" spans="1:66">
      <c r="A722" s="319"/>
      <c r="B722" s="230" t="s">
        <v>18</v>
      </c>
      <c r="C722" s="231"/>
      <c r="D722" s="92">
        <f>+入力シート①!AE$2</f>
        <v>0</v>
      </c>
      <c r="E722" s="19"/>
      <c r="F722" s="32"/>
      <c r="G722" s="32"/>
      <c r="H722" s="32"/>
      <c r="I722" s="32"/>
      <c r="J722" s="32"/>
      <c r="K722" s="33"/>
      <c r="M722" s="16"/>
      <c r="N722" s="92">
        <v>0</v>
      </c>
      <c r="O722" s="92">
        <v>0</v>
      </c>
      <c r="P722" s="92">
        <v>0</v>
      </c>
      <c r="Q722" s="92">
        <v>0</v>
      </c>
      <c r="R722" s="92">
        <v>0</v>
      </c>
      <c r="S722" s="165">
        <v>0</v>
      </c>
      <c r="T722" s="165">
        <v>0</v>
      </c>
      <c r="U722" s="165">
        <v>0</v>
      </c>
      <c r="V722" s="17">
        <v>0</v>
      </c>
      <c r="X722" s="17">
        <f t="shared" ref="X722:BF722" si="263">+X$1</f>
        <v>2009</v>
      </c>
      <c r="Y722" s="17">
        <f t="shared" si="263"/>
        <v>2008</v>
      </c>
      <c r="Z722" s="17">
        <f t="shared" si="263"/>
        <v>2007</v>
      </c>
      <c r="AA722" s="17">
        <f t="shared" si="263"/>
        <v>2006</v>
      </c>
      <c r="AB722" s="90">
        <f t="shared" si="263"/>
        <v>2005</v>
      </c>
      <c r="AC722" s="90">
        <f t="shared" si="263"/>
        <v>2004</v>
      </c>
      <c r="AD722">
        <f t="shared" si="263"/>
        <v>2003</v>
      </c>
      <c r="AE722">
        <f t="shared" si="263"/>
        <v>2002</v>
      </c>
      <c r="AF722">
        <f t="shared" si="263"/>
        <v>2001</v>
      </c>
      <c r="AG722">
        <f t="shared" si="263"/>
        <v>2000</v>
      </c>
      <c r="AH722">
        <f t="shared" si="263"/>
        <v>1999</v>
      </c>
      <c r="AI722">
        <f t="shared" si="263"/>
        <v>1998</v>
      </c>
      <c r="AJ722">
        <f t="shared" si="263"/>
        <v>1997</v>
      </c>
      <c r="AK722">
        <f t="shared" si="263"/>
        <v>1996</v>
      </c>
      <c r="AL722">
        <f t="shared" si="263"/>
        <v>1995</v>
      </c>
      <c r="AM722">
        <f t="shared" si="263"/>
        <v>1994</v>
      </c>
      <c r="AN722">
        <f t="shared" si="263"/>
        <v>0</v>
      </c>
      <c r="AO722">
        <f t="shared" si="263"/>
        <v>1992</v>
      </c>
      <c r="AP722">
        <f t="shared" si="263"/>
        <v>1991</v>
      </c>
      <c r="AQ722">
        <f t="shared" si="263"/>
        <v>1990</v>
      </c>
      <c r="AR722">
        <f t="shared" si="263"/>
        <v>1990</v>
      </c>
      <c r="AS722">
        <f t="shared" si="263"/>
        <v>1990</v>
      </c>
      <c r="AT722">
        <f t="shared" si="263"/>
        <v>1989</v>
      </c>
      <c r="AU722">
        <f t="shared" si="263"/>
        <v>1989</v>
      </c>
      <c r="AV722">
        <f t="shared" si="263"/>
        <v>1988</v>
      </c>
      <c r="AW722">
        <f t="shared" si="263"/>
        <v>1987</v>
      </c>
      <c r="AX722">
        <f t="shared" si="263"/>
        <v>1987</v>
      </c>
      <c r="AY722">
        <f t="shared" si="263"/>
        <v>1986</v>
      </c>
      <c r="AZ722">
        <f t="shared" si="263"/>
        <v>1986</v>
      </c>
      <c r="BA722">
        <f t="shared" si="263"/>
        <v>1986</v>
      </c>
      <c r="BB722">
        <f t="shared" si="263"/>
        <v>1985</v>
      </c>
      <c r="BC722">
        <f t="shared" si="263"/>
        <v>1985</v>
      </c>
      <c r="BD722">
        <f t="shared" si="263"/>
        <v>1985</v>
      </c>
      <c r="BE722">
        <f t="shared" si="263"/>
        <v>1984</v>
      </c>
      <c r="BF722">
        <f t="shared" si="263"/>
        <v>1984</v>
      </c>
      <c r="BG722">
        <f t="shared" ref="BG722:BM722" si="264">+BG$1</f>
        <v>1984</v>
      </c>
      <c r="BH722">
        <f t="shared" si="264"/>
        <v>1983</v>
      </c>
      <c r="BI722">
        <f t="shared" si="264"/>
        <v>1983</v>
      </c>
      <c r="BJ722">
        <f t="shared" si="264"/>
        <v>1983</v>
      </c>
      <c r="BK722">
        <f t="shared" si="264"/>
        <v>1982</v>
      </c>
      <c r="BL722">
        <f t="shared" si="264"/>
        <v>1981</v>
      </c>
      <c r="BM722">
        <f t="shared" si="264"/>
        <v>1980</v>
      </c>
      <c r="BN722" s="16"/>
    </row>
    <row r="723" spans="1:66">
      <c r="A723" s="319"/>
      <c r="B723" s="230" t="s">
        <v>19</v>
      </c>
      <c r="C723" s="231"/>
      <c r="D723" s="93">
        <f>+入力シート①!AE$2</f>
        <v>0</v>
      </c>
      <c r="E723" s="20"/>
      <c r="F723" s="34"/>
      <c r="G723" s="34"/>
      <c r="H723" s="34"/>
      <c r="I723" s="34"/>
      <c r="J723" s="34"/>
      <c r="K723" s="35"/>
      <c r="M723" s="16"/>
      <c r="N723" s="93">
        <v>0</v>
      </c>
      <c r="O723" s="93">
        <v>0</v>
      </c>
      <c r="P723" s="93">
        <v>0</v>
      </c>
      <c r="Q723" s="93">
        <v>0</v>
      </c>
      <c r="R723" s="93">
        <v>0</v>
      </c>
      <c r="S723" s="166">
        <v>0</v>
      </c>
      <c r="T723" s="166">
        <v>0</v>
      </c>
      <c r="U723" s="166">
        <v>0</v>
      </c>
      <c r="V723" s="17">
        <v>0</v>
      </c>
      <c r="X723" s="17">
        <f>+X$3</f>
        <v>11</v>
      </c>
      <c r="Y723" s="17">
        <f>+Y$3</f>
        <v>11</v>
      </c>
      <c r="Z723" s="17">
        <f>+Z$3</f>
        <v>11</v>
      </c>
      <c r="AA723" s="17">
        <f t="shared" ref="AA723:BM723" si="265">+AA$3</f>
        <v>11</v>
      </c>
      <c r="AB723" s="90">
        <f t="shared" si="265"/>
        <v>11</v>
      </c>
      <c r="AC723" s="90">
        <f t="shared" si="265"/>
        <v>11</v>
      </c>
      <c r="AD723">
        <f t="shared" si="265"/>
        <v>11</v>
      </c>
      <c r="AE723">
        <f t="shared" si="265"/>
        <v>11</v>
      </c>
      <c r="AF723">
        <f t="shared" si="265"/>
        <v>11</v>
      </c>
      <c r="AG723">
        <f t="shared" si="265"/>
        <v>11</v>
      </c>
      <c r="AH723">
        <f t="shared" si="265"/>
        <v>11</v>
      </c>
      <c r="AI723">
        <f t="shared" si="265"/>
        <v>11</v>
      </c>
      <c r="AJ723">
        <f t="shared" si="265"/>
        <v>11</v>
      </c>
      <c r="AK723">
        <f t="shared" si="265"/>
        <v>11</v>
      </c>
      <c r="AL723">
        <f t="shared" si="265"/>
        <v>11</v>
      </c>
      <c r="AM723">
        <f t="shared" si="265"/>
        <v>11</v>
      </c>
      <c r="AN723">
        <f t="shared" si="265"/>
        <v>11</v>
      </c>
      <c r="AO723">
        <f t="shared" si="265"/>
        <v>11</v>
      </c>
      <c r="AP723">
        <f t="shared" si="265"/>
        <v>11</v>
      </c>
      <c r="AQ723">
        <f t="shared" si="265"/>
        <v>11</v>
      </c>
      <c r="AR723">
        <f t="shared" si="265"/>
        <v>11</v>
      </c>
      <c r="AS723">
        <f t="shared" si="265"/>
        <v>11</v>
      </c>
      <c r="AT723">
        <f t="shared" si="265"/>
        <v>11</v>
      </c>
      <c r="AU723">
        <f t="shared" si="265"/>
        <v>11</v>
      </c>
      <c r="AV723">
        <f t="shared" si="265"/>
        <v>11</v>
      </c>
      <c r="AW723">
        <f t="shared" si="265"/>
        <v>11</v>
      </c>
      <c r="AX723">
        <f t="shared" si="265"/>
        <v>11</v>
      </c>
      <c r="AY723">
        <f t="shared" si="265"/>
        <v>11</v>
      </c>
      <c r="AZ723">
        <f t="shared" si="265"/>
        <v>11</v>
      </c>
      <c r="BA723">
        <f t="shared" si="265"/>
        <v>11</v>
      </c>
      <c r="BB723">
        <f t="shared" si="265"/>
        <v>11</v>
      </c>
      <c r="BC723">
        <f t="shared" si="265"/>
        <v>11</v>
      </c>
      <c r="BD723">
        <f t="shared" si="265"/>
        <v>11</v>
      </c>
      <c r="BE723">
        <f t="shared" si="265"/>
        <v>11</v>
      </c>
      <c r="BF723">
        <f t="shared" si="265"/>
        <v>11</v>
      </c>
      <c r="BG723">
        <f t="shared" si="265"/>
        <v>11</v>
      </c>
      <c r="BH723">
        <f t="shared" si="265"/>
        <v>11</v>
      </c>
      <c r="BI723">
        <f t="shared" si="265"/>
        <v>11</v>
      </c>
      <c r="BJ723">
        <f t="shared" si="265"/>
        <v>11</v>
      </c>
      <c r="BK723">
        <f t="shared" si="265"/>
        <v>11</v>
      </c>
      <c r="BL723">
        <f t="shared" si="265"/>
        <v>11</v>
      </c>
      <c r="BM723">
        <f t="shared" si="265"/>
        <v>11</v>
      </c>
      <c r="BN723" s="16"/>
    </row>
    <row r="724" spans="1:66">
      <c r="A724" s="319"/>
      <c r="B724" s="230" t="s">
        <v>20</v>
      </c>
      <c r="C724" s="231"/>
      <c r="D724" s="94">
        <f>+入力シート①!AE$2</f>
        <v>0</v>
      </c>
      <c r="E724" s="20"/>
      <c r="F724" s="34"/>
      <c r="G724" s="34"/>
      <c r="H724" s="34"/>
      <c r="I724" s="34"/>
      <c r="J724" s="34"/>
      <c r="K724" s="35"/>
      <c r="M724" s="16"/>
      <c r="N724" s="201">
        <v>0</v>
      </c>
      <c r="O724" s="94">
        <v>0</v>
      </c>
      <c r="P724" s="94">
        <v>0</v>
      </c>
      <c r="Q724" s="94">
        <v>0</v>
      </c>
      <c r="R724" s="94">
        <v>0</v>
      </c>
      <c r="S724" s="163">
        <v>0</v>
      </c>
      <c r="T724" s="163">
        <v>0</v>
      </c>
      <c r="U724" s="163">
        <v>0</v>
      </c>
      <c r="V724" s="17">
        <v>0</v>
      </c>
      <c r="BN724" s="16"/>
    </row>
    <row r="725" spans="1:66">
      <c r="A725" s="319"/>
      <c r="B725" s="230" t="s">
        <v>57</v>
      </c>
      <c r="C725" s="231"/>
      <c r="D725">
        <f>+入力シート①!AE$3</f>
        <v>0</v>
      </c>
      <c r="E725" s="20"/>
      <c r="F725" s="34"/>
      <c r="G725" s="34"/>
      <c r="H725" s="34"/>
      <c r="I725" s="34"/>
      <c r="J725" s="34"/>
      <c r="K725" s="35"/>
      <c r="M725" s="16"/>
      <c r="N725" s="177">
        <v>0</v>
      </c>
      <c r="O725">
        <v>0</v>
      </c>
      <c r="P725">
        <v>0</v>
      </c>
      <c r="Q725">
        <v>0</v>
      </c>
      <c r="R725">
        <v>0</v>
      </c>
      <c r="S725" s="17">
        <v>0</v>
      </c>
      <c r="T725" s="17">
        <v>0</v>
      </c>
      <c r="U725" s="17">
        <v>0</v>
      </c>
      <c r="V725" s="17">
        <v>0</v>
      </c>
      <c r="X725" s="17">
        <f>+$A$722</f>
        <v>0</v>
      </c>
      <c r="Y725" s="17">
        <f>+$A$722</f>
        <v>0</v>
      </c>
      <c r="Z725" s="17">
        <f>+$A$722</f>
        <v>0</v>
      </c>
      <c r="AA725" s="17">
        <f t="shared" ref="AA725:BM725" si="266">+$A$722</f>
        <v>0</v>
      </c>
      <c r="AB725" s="90">
        <f t="shared" si="266"/>
        <v>0</v>
      </c>
      <c r="AC725" s="90">
        <f t="shared" si="266"/>
        <v>0</v>
      </c>
      <c r="AD725">
        <f t="shared" si="266"/>
        <v>0</v>
      </c>
      <c r="AE725">
        <f t="shared" si="266"/>
        <v>0</v>
      </c>
      <c r="AF725">
        <f t="shared" si="266"/>
        <v>0</v>
      </c>
      <c r="AG725">
        <f t="shared" si="266"/>
        <v>0</v>
      </c>
      <c r="AH725">
        <f t="shared" si="266"/>
        <v>0</v>
      </c>
      <c r="AI725">
        <f t="shared" si="266"/>
        <v>0</v>
      </c>
      <c r="AJ725">
        <f t="shared" si="266"/>
        <v>0</v>
      </c>
      <c r="AK725">
        <f t="shared" si="266"/>
        <v>0</v>
      </c>
      <c r="AL725">
        <f t="shared" si="266"/>
        <v>0</v>
      </c>
      <c r="AM725">
        <f t="shared" si="266"/>
        <v>0</v>
      </c>
      <c r="AN725">
        <f t="shared" si="266"/>
        <v>0</v>
      </c>
      <c r="AO725">
        <f t="shared" si="266"/>
        <v>0</v>
      </c>
      <c r="AP725">
        <f t="shared" si="266"/>
        <v>0</v>
      </c>
      <c r="AQ725">
        <f t="shared" si="266"/>
        <v>0</v>
      </c>
      <c r="AR725">
        <f t="shared" si="266"/>
        <v>0</v>
      </c>
      <c r="AS725">
        <f t="shared" si="266"/>
        <v>0</v>
      </c>
      <c r="AT725">
        <f t="shared" si="266"/>
        <v>0</v>
      </c>
      <c r="AU725">
        <f t="shared" si="266"/>
        <v>0</v>
      </c>
      <c r="AV725">
        <f t="shared" si="266"/>
        <v>0</v>
      </c>
      <c r="AW725">
        <f t="shared" si="266"/>
        <v>0</v>
      </c>
      <c r="AX725">
        <f t="shared" si="266"/>
        <v>0</v>
      </c>
      <c r="AY725">
        <f t="shared" si="266"/>
        <v>0</v>
      </c>
      <c r="AZ725">
        <f t="shared" si="266"/>
        <v>0</v>
      </c>
      <c r="BA725">
        <f t="shared" si="266"/>
        <v>0</v>
      </c>
      <c r="BB725">
        <f t="shared" si="266"/>
        <v>0</v>
      </c>
      <c r="BC725">
        <f t="shared" si="266"/>
        <v>0</v>
      </c>
      <c r="BD725">
        <f t="shared" si="266"/>
        <v>0</v>
      </c>
      <c r="BE725">
        <f t="shared" si="266"/>
        <v>0</v>
      </c>
      <c r="BF725">
        <f t="shared" si="266"/>
        <v>0</v>
      </c>
      <c r="BG725">
        <f t="shared" si="266"/>
        <v>0</v>
      </c>
      <c r="BH725">
        <f t="shared" si="266"/>
        <v>0</v>
      </c>
      <c r="BI725">
        <f t="shared" si="266"/>
        <v>0</v>
      </c>
      <c r="BJ725">
        <f t="shared" si="266"/>
        <v>0</v>
      </c>
      <c r="BK725">
        <f t="shared" si="266"/>
        <v>0</v>
      </c>
      <c r="BL725">
        <f t="shared" si="266"/>
        <v>0</v>
      </c>
      <c r="BM725">
        <f t="shared" si="266"/>
        <v>0</v>
      </c>
      <c r="BN725" s="16"/>
    </row>
    <row r="726" spans="1:66" ht="16.5" thickBot="1">
      <c r="A726" s="319"/>
      <c r="B726" s="230" t="s">
        <v>21</v>
      </c>
      <c r="C726" s="231"/>
      <c r="D726" s="99">
        <f>+入力シート①!AE$4</f>
        <v>0</v>
      </c>
      <c r="E726" s="21"/>
      <c r="F726" s="36"/>
      <c r="G726" s="36"/>
      <c r="H726" s="36"/>
      <c r="I726" s="36"/>
      <c r="J726" s="36"/>
      <c r="K726" s="37"/>
      <c r="M726" s="16"/>
      <c r="N726" s="202">
        <v>0</v>
      </c>
      <c r="O726" s="99">
        <v>0</v>
      </c>
      <c r="P726" s="99">
        <v>0</v>
      </c>
      <c r="Q726" s="99">
        <v>0</v>
      </c>
      <c r="R726" s="99">
        <v>0</v>
      </c>
      <c r="S726" s="164">
        <v>0</v>
      </c>
      <c r="T726" s="164">
        <v>0</v>
      </c>
      <c r="U726" s="164">
        <v>0</v>
      </c>
      <c r="V726" s="17">
        <v>0</v>
      </c>
      <c r="X726" s="164"/>
      <c r="BN726" s="16"/>
    </row>
    <row r="727" spans="1:66">
      <c r="A727" s="319"/>
      <c r="B727" s="227" t="s">
        <v>22</v>
      </c>
      <c r="C727" s="7">
        <v>0</v>
      </c>
      <c r="D727">
        <f>+入力シート①!AE$5</f>
        <v>0</v>
      </c>
      <c r="E727">
        <f t="shared" ref="E727:E739" si="267">+COUNT($M727:$BN727)</f>
        <v>9</v>
      </c>
      <c r="F727" s="5">
        <f t="shared" ref="F727:F739" si="268">+AVERAGE($M727:$BN727)</f>
        <v>0</v>
      </c>
      <c r="G727" s="5">
        <f t="shared" ref="G727:G739" si="269">+STDEV($M727:$BN727)</f>
        <v>0</v>
      </c>
      <c r="H727" s="5">
        <f t="shared" ref="H727:H739" si="270">+MAX($M727:$BN727)</f>
        <v>0</v>
      </c>
      <c r="I727" s="5">
        <f t="shared" ref="I727:I739" si="271">+MIN($M727:$BN727)</f>
        <v>0</v>
      </c>
      <c r="J727" s="5">
        <f>+D727-F727</f>
        <v>0</v>
      </c>
      <c r="K727" s="5" t="e">
        <f>+J727/G727</f>
        <v>#DIV/0!</v>
      </c>
      <c r="M727" s="16"/>
      <c r="N727" s="177">
        <v>0</v>
      </c>
      <c r="O727">
        <v>0</v>
      </c>
      <c r="P727">
        <v>0</v>
      </c>
      <c r="Q727">
        <v>0</v>
      </c>
      <c r="R727">
        <v>0</v>
      </c>
      <c r="S727" s="17">
        <v>0</v>
      </c>
      <c r="T727" s="17">
        <v>0</v>
      </c>
      <c r="U727" s="17">
        <v>0</v>
      </c>
      <c r="V727" s="17">
        <v>0</v>
      </c>
      <c r="BN727" s="16"/>
    </row>
    <row r="728" spans="1:66">
      <c r="A728" s="319"/>
      <c r="B728" s="227"/>
      <c r="C728" s="7">
        <v>10</v>
      </c>
      <c r="D728">
        <f>+入力シート①!AE$6</f>
        <v>0</v>
      </c>
      <c r="E728">
        <f t="shared" si="267"/>
        <v>9</v>
      </c>
      <c r="F728" s="5">
        <f t="shared" si="268"/>
        <v>0</v>
      </c>
      <c r="G728" s="5">
        <f t="shared" si="269"/>
        <v>0</v>
      </c>
      <c r="H728" s="5">
        <f t="shared" si="270"/>
        <v>0</v>
      </c>
      <c r="I728" s="5">
        <f t="shared" si="271"/>
        <v>0</v>
      </c>
      <c r="J728" s="5">
        <f t="shared" ref="J728:J739" si="272">+D728-F728</f>
        <v>0</v>
      </c>
      <c r="K728" s="5" t="e">
        <f t="shared" ref="K728:K739" si="273">+J728/G728</f>
        <v>#DIV/0!</v>
      </c>
      <c r="M728" s="16"/>
      <c r="N728" s="177">
        <v>0</v>
      </c>
      <c r="O728">
        <v>0</v>
      </c>
      <c r="P728">
        <v>0</v>
      </c>
      <c r="Q728">
        <v>0</v>
      </c>
      <c r="R728">
        <v>0</v>
      </c>
      <c r="S728" s="17">
        <v>0</v>
      </c>
      <c r="T728" s="17">
        <v>0</v>
      </c>
      <c r="U728" s="17">
        <v>0</v>
      </c>
      <c r="V728" s="17">
        <v>0</v>
      </c>
      <c r="BN728" s="16"/>
    </row>
    <row r="729" spans="1:66">
      <c r="A729" s="319"/>
      <c r="B729" s="227"/>
      <c r="C729" s="7">
        <v>20</v>
      </c>
      <c r="D729">
        <f>+入力シート①!AE$7</f>
        <v>0</v>
      </c>
      <c r="E729">
        <f t="shared" si="267"/>
        <v>9</v>
      </c>
      <c r="F729" s="5">
        <f t="shared" si="268"/>
        <v>0</v>
      </c>
      <c r="G729" s="5">
        <f t="shared" si="269"/>
        <v>0</v>
      </c>
      <c r="H729" s="5">
        <f t="shared" si="270"/>
        <v>0</v>
      </c>
      <c r="I729" s="5">
        <f t="shared" si="271"/>
        <v>0</v>
      </c>
      <c r="J729" s="5">
        <f t="shared" si="272"/>
        <v>0</v>
      </c>
      <c r="K729" s="5" t="e">
        <f t="shared" si="273"/>
        <v>#DIV/0!</v>
      </c>
      <c r="M729" s="16"/>
      <c r="N729" s="177">
        <v>0</v>
      </c>
      <c r="O729">
        <v>0</v>
      </c>
      <c r="P729">
        <v>0</v>
      </c>
      <c r="Q729">
        <v>0</v>
      </c>
      <c r="R729">
        <v>0</v>
      </c>
      <c r="S729" s="17">
        <v>0</v>
      </c>
      <c r="T729" s="17">
        <v>0</v>
      </c>
      <c r="U729" s="17">
        <v>0</v>
      </c>
      <c r="V729" s="17">
        <v>0</v>
      </c>
      <c r="BN729" s="16"/>
    </row>
    <row r="730" spans="1:66">
      <c r="A730" s="319"/>
      <c r="B730" s="227"/>
      <c r="C730" s="7">
        <v>30</v>
      </c>
      <c r="D730">
        <f>+入力シート①!AE$8</f>
        <v>0</v>
      </c>
      <c r="E730">
        <f t="shared" si="267"/>
        <v>9</v>
      </c>
      <c r="F730" s="5">
        <f t="shared" si="268"/>
        <v>0</v>
      </c>
      <c r="G730" s="5">
        <f t="shared" si="269"/>
        <v>0</v>
      </c>
      <c r="H730" s="5">
        <f t="shared" si="270"/>
        <v>0</v>
      </c>
      <c r="I730" s="5">
        <f t="shared" si="271"/>
        <v>0</v>
      </c>
      <c r="J730" s="5">
        <f t="shared" si="272"/>
        <v>0</v>
      </c>
      <c r="K730" s="5" t="e">
        <f t="shared" si="273"/>
        <v>#DIV/0!</v>
      </c>
      <c r="M730" s="16"/>
      <c r="N730" s="177">
        <v>0</v>
      </c>
      <c r="O730">
        <v>0</v>
      </c>
      <c r="P730">
        <v>0</v>
      </c>
      <c r="Q730">
        <v>0</v>
      </c>
      <c r="R730">
        <v>0</v>
      </c>
      <c r="S730" s="17">
        <v>0</v>
      </c>
      <c r="T730" s="17">
        <v>0</v>
      </c>
      <c r="U730" s="17">
        <v>0</v>
      </c>
      <c r="V730" s="17">
        <v>0</v>
      </c>
      <c r="BN730" s="16"/>
    </row>
    <row r="731" spans="1:66">
      <c r="A731" s="319"/>
      <c r="B731" s="227"/>
      <c r="C731" s="7">
        <v>50</v>
      </c>
      <c r="D731">
        <f>+入力シート①!AE$9</f>
        <v>0</v>
      </c>
      <c r="E731">
        <f t="shared" si="267"/>
        <v>9</v>
      </c>
      <c r="F731" s="5">
        <f t="shared" si="268"/>
        <v>0</v>
      </c>
      <c r="G731" s="5">
        <f t="shared" si="269"/>
        <v>0</v>
      </c>
      <c r="H731" s="5">
        <f t="shared" si="270"/>
        <v>0</v>
      </c>
      <c r="I731" s="5">
        <f t="shared" si="271"/>
        <v>0</v>
      </c>
      <c r="J731" s="5">
        <f t="shared" si="272"/>
        <v>0</v>
      </c>
      <c r="K731" s="5" t="e">
        <f t="shared" si="273"/>
        <v>#DIV/0!</v>
      </c>
      <c r="M731" s="16"/>
      <c r="N731" s="177">
        <v>0</v>
      </c>
      <c r="O731">
        <v>0</v>
      </c>
      <c r="P731">
        <v>0</v>
      </c>
      <c r="Q731">
        <v>0</v>
      </c>
      <c r="R731">
        <v>0</v>
      </c>
      <c r="S731" s="17">
        <v>0</v>
      </c>
      <c r="T731" s="17">
        <v>0</v>
      </c>
      <c r="U731" s="17">
        <v>0</v>
      </c>
      <c r="V731" s="17">
        <v>0</v>
      </c>
      <c r="BN731" s="16"/>
    </row>
    <row r="732" spans="1:66">
      <c r="A732" s="319"/>
      <c r="B732" s="227"/>
      <c r="C732" s="7">
        <v>75</v>
      </c>
      <c r="D732">
        <f>+入力シート①!AE$10</f>
        <v>0</v>
      </c>
      <c r="E732">
        <f t="shared" si="267"/>
        <v>9</v>
      </c>
      <c r="F732" s="5">
        <f t="shared" si="268"/>
        <v>0</v>
      </c>
      <c r="G732" s="5">
        <f t="shared" si="269"/>
        <v>0</v>
      </c>
      <c r="H732" s="5">
        <f t="shared" si="270"/>
        <v>0</v>
      </c>
      <c r="I732" s="5">
        <f t="shared" si="271"/>
        <v>0</v>
      </c>
      <c r="J732" s="5">
        <f t="shared" si="272"/>
        <v>0</v>
      </c>
      <c r="K732" s="5" t="e">
        <f t="shared" si="273"/>
        <v>#DIV/0!</v>
      </c>
      <c r="M732" s="16"/>
      <c r="N732" s="177">
        <v>0</v>
      </c>
      <c r="O732">
        <v>0</v>
      </c>
      <c r="P732">
        <v>0</v>
      </c>
      <c r="Q732">
        <v>0</v>
      </c>
      <c r="R732">
        <v>0</v>
      </c>
      <c r="S732" s="17">
        <v>0</v>
      </c>
      <c r="T732" s="17">
        <v>0</v>
      </c>
      <c r="U732" s="17">
        <v>0</v>
      </c>
      <c r="V732" s="17">
        <v>0</v>
      </c>
      <c r="BN732" s="16"/>
    </row>
    <row r="733" spans="1:66">
      <c r="A733" s="319"/>
      <c r="B733" s="227"/>
      <c r="C733" s="7">
        <v>100</v>
      </c>
      <c r="D733">
        <f>+入力シート①!AE$11</f>
        <v>0</v>
      </c>
      <c r="E733">
        <f t="shared" si="267"/>
        <v>9</v>
      </c>
      <c r="F733" s="5">
        <f t="shared" si="268"/>
        <v>0</v>
      </c>
      <c r="G733" s="5">
        <f t="shared" si="269"/>
        <v>0</v>
      </c>
      <c r="H733" s="5">
        <f t="shared" si="270"/>
        <v>0</v>
      </c>
      <c r="I733" s="5">
        <f t="shared" si="271"/>
        <v>0</v>
      </c>
      <c r="J733" s="5">
        <f t="shared" si="272"/>
        <v>0</v>
      </c>
      <c r="K733" s="5" t="e">
        <f t="shared" si="273"/>
        <v>#DIV/0!</v>
      </c>
      <c r="M733" s="16"/>
      <c r="N733" s="177">
        <v>0</v>
      </c>
      <c r="O733">
        <v>0</v>
      </c>
      <c r="P733">
        <v>0</v>
      </c>
      <c r="Q733">
        <v>0</v>
      </c>
      <c r="R733">
        <v>0</v>
      </c>
      <c r="S733" s="17">
        <v>0</v>
      </c>
      <c r="T733" s="17">
        <v>0</v>
      </c>
      <c r="U733" s="17">
        <v>0</v>
      </c>
      <c r="V733" s="17">
        <v>0</v>
      </c>
      <c r="BN733" s="16"/>
    </row>
    <row r="734" spans="1:66">
      <c r="A734" s="319"/>
      <c r="B734" s="227"/>
      <c r="C734" s="7">
        <v>150</v>
      </c>
      <c r="D734">
        <f>+入力シート①!AE$12</f>
        <v>0</v>
      </c>
      <c r="E734">
        <f t="shared" si="267"/>
        <v>9</v>
      </c>
      <c r="F734" s="5">
        <f t="shared" si="268"/>
        <v>0</v>
      </c>
      <c r="G734" s="5">
        <f t="shared" si="269"/>
        <v>0</v>
      </c>
      <c r="H734" s="5">
        <f t="shared" si="270"/>
        <v>0</v>
      </c>
      <c r="I734" s="5">
        <f t="shared" si="271"/>
        <v>0</v>
      </c>
      <c r="J734" s="5">
        <f t="shared" si="272"/>
        <v>0</v>
      </c>
      <c r="K734" s="5" t="e">
        <f t="shared" si="273"/>
        <v>#DIV/0!</v>
      </c>
      <c r="M734" s="16"/>
      <c r="N734" s="177">
        <v>0</v>
      </c>
      <c r="O734">
        <v>0</v>
      </c>
      <c r="P734">
        <v>0</v>
      </c>
      <c r="Q734">
        <v>0</v>
      </c>
      <c r="R734">
        <v>0</v>
      </c>
      <c r="S734" s="17">
        <v>0</v>
      </c>
      <c r="T734" s="17">
        <v>0</v>
      </c>
      <c r="U734" s="17">
        <v>0</v>
      </c>
      <c r="V734" s="17">
        <v>0</v>
      </c>
      <c r="BN734" s="16"/>
    </row>
    <row r="735" spans="1:66">
      <c r="A735" s="319"/>
      <c r="B735" s="227"/>
      <c r="C735" s="7">
        <v>200</v>
      </c>
      <c r="D735">
        <f>+入力シート①!AE$13</f>
        <v>0</v>
      </c>
      <c r="E735">
        <f t="shared" si="267"/>
        <v>9</v>
      </c>
      <c r="F735" s="5">
        <f t="shared" si="268"/>
        <v>0</v>
      </c>
      <c r="G735" s="5">
        <f t="shared" si="269"/>
        <v>0</v>
      </c>
      <c r="H735" s="5">
        <f t="shared" si="270"/>
        <v>0</v>
      </c>
      <c r="I735" s="5">
        <f t="shared" si="271"/>
        <v>0</v>
      </c>
      <c r="J735" s="5">
        <f t="shared" si="272"/>
        <v>0</v>
      </c>
      <c r="K735" s="5" t="e">
        <f t="shared" si="273"/>
        <v>#DIV/0!</v>
      </c>
      <c r="M735" s="16"/>
      <c r="N735" s="177">
        <v>0</v>
      </c>
      <c r="O735">
        <v>0</v>
      </c>
      <c r="P735">
        <v>0</v>
      </c>
      <c r="Q735">
        <v>0</v>
      </c>
      <c r="R735">
        <v>0</v>
      </c>
      <c r="S735" s="17">
        <v>0</v>
      </c>
      <c r="T735" s="17">
        <v>0</v>
      </c>
      <c r="U735" s="17">
        <v>0</v>
      </c>
      <c r="V735" s="17">
        <v>0</v>
      </c>
      <c r="BN735" s="16"/>
    </row>
    <row r="736" spans="1:66">
      <c r="A736" s="319"/>
      <c r="B736" s="227"/>
      <c r="C736" s="7">
        <v>300</v>
      </c>
      <c r="D736">
        <f>+入力シート①!AE$14</f>
        <v>0</v>
      </c>
      <c r="E736">
        <f t="shared" si="267"/>
        <v>9</v>
      </c>
      <c r="F736" s="5">
        <f t="shared" si="268"/>
        <v>0</v>
      </c>
      <c r="G736" s="5">
        <f t="shared" si="269"/>
        <v>0</v>
      </c>
      <c r="H736" s="5">
        <f t="shared" si="270"/>
        <v>0</v>
      </c>
      <c r="I736" s="5">
        <f t="shared" si="271"/>
        <v>0</v>
      </c>
      <c r="J736" s="5">
        <f t="shared" si="272"/>
        <v>0</v>
      </c>
      <c r="K736" s="5" t="e">
        <f t="shared" si="273"/>
        <v>#DIV/0!</v>
      </c>
      <c r="M736" s="16"/>
      <c r="N736" s="177">
        <v>0</v>
      </c>
      <c r="O736">
        <v>0</v>
      </c>
      <c r="P736">
        <v>0</v>
      </c>
      <c r="Q736">
        <v>0</v>
      </c>
      <c r="R736">
        <v>0</v>
      </c>
      <c r="S736" s="17">
        <v>0</v>
      </c>
      <c r="T736" s="17">
        <v>0</v>
      </c>
      <c r="U736" s="17">
        <v>0</v>
      </c>
      <c r="V736" s="17">
        <v>0</v>
      </c>
      <c r="BN736" s="16"/>
    </row>
    <row r="737" spans="1:66">
      <c r="A737" s="319"/>
      <c r="B737" s="227"/>
      <c r="C737" s="7">
        <v>400</v>
      </c>
      <c r="D737">
        <f>+入力シート①!AE$15</f>
        <v>0</v>
      </c>
      <c r="E737">
        <f t="shared" si="267"/>
        <v>9</v>
      </c>
      <c r="F737" s="5">
        <f t="shared" si="268"/>
        <v>0</v>
      </c>
      <c r="G737" s="5">
        <f t="shared" si="269"/>
        <v>0</v>
      </c>
      <c r="H737" s="5">
        <f t="shared" si="270"/>
        <v>0</v>
      </c>
      <c r="I737" s="5">
        <f t="shared" si="271"/>
        <v>0</v>
      </c>
      <c r="J737" s="5">
        <f t="shared" si="272"/>
        <v>0</v>
      </c>
      <c r="K737" s="5" t="e">
        <f t="shared" si="273"/>
        <v>#DIV/0!</v>
      </c>
      <c r="M737" s="16"/>
      <c r="N737" s="177">
        <v>0</v>
      </c>
      <c r="O737">
        <v>0</v>
      </c>
      <c r="P737">
        <v>0</v>
      </c>
      <c r="Q737">
        <v>0</v>
      </c>
      <c r="R737">
        <v>0</v>
      </c>
      <c r="S737" s="17">
        <v>0</v>
      </c>
      <c r="T737" s="17">
        <v>0</v>
      </c>
      <c r="U737" s="17">
        <v>0</v>
      </c>
      <c r="V737" s="17">
        <v>0</v>
      </c>
      <c r="BN737" s="16"/>
    </row>
    <row r="738" spans="1:66">
      <c r="A738" s="319"/>
      <c r="B738" s="227"/>
      <c r="C738" s="7">
        <v>500</v>
      </c>
      <c r="D738">
        <f>+入力シート①!AE$16</f>
        <v>0</v>
      </c>
      <c r="E738">
        <f t="shared" si="267"/>
        <v>9</v>
      </c>
      <c r="F738" s="5">
        <f t="shared" si="268"/>
        <v>0</v>
      </c>
      <c r="G738" s="5">
        <f t="shared" si="269"/>
        <v>0</v>
      </c>
      <c r="H738" s="5">
        <f t="shared" si="270"/>
        <v>0</v>
      </c>
      <c r="I738" s="5">
        <f t="shared" si="271"/>
        <v>0</v>
      </c>
      <c r="J738" s="5">
        <f t="shared" si="272"/>
        <v>0</v>
      </c>
      <c r="K738" s="5" t="e">
        <f t="shared" si="273"/>
        <v>#DIV/0!</v>
      </c>
      <c r="M738" s="16"/>
      <c r="N738" s="177">
        <v>0</v>
      </c>
      <c r="O738">
        <v>0</v>
      </c>
      <c r="P738">
        <v>0</v>
      </c>
      <c r="Q738">
        <v>0</v>
      </c>
      <c r="R738">
        <v>0</v>
      </c>
      <c r="S738" s="17">
        <v>0</v>
      </c>
      <c r="T738" s="17">
        <v>0</v>
      </c>
      <c r="U738" s="17">
        <v>0</v>
      </c>
      <c r="V738" s="17">
        <v>0</v>
      </c>
      <c r="BN738" s="16"/>
    </row>
    <row r="739" spans="1:66">
      <c r="A739" s="319"/>
      <c r="B739" s="227"/>
      <c r="C739" s="7">
        <v>600</v>
      </c>
      <c r="D739">
        <f>+入力シート①!AE$17</f>
        <v>0</v>
      </c>
      <c r="E739">
        <f t="shared" si="267"/>
        <v>9</v>
      </c>
      <c r="F739" s="5">
        <f t="shared" si="268"/>
        <v>0</v>
      </c>
      <c r="G739" s="5">
        <f t="shared" si="269"/>
        <v>0</v>
      </c>
      <c r="H739" s="5">
        <f t="shared" si="270"/>
        <v>0</v>
      </c>
      <c r="I739" s="5">
        <f t="shared" si="271"/>
        <v>0</v>
      </c>
      <c r="J739" s="5">
        <f t="shared" si="272"/>
        <v>0</v>
      </c>
      <c r="K739" s="5" t="e">
        <f t="shared" si="273"/>
        <v>#DIV/0!</v>
      </c>
      <c r="M739" s="16"/>
      <c r="N739" s="177">
        <v>0</v>
      </c>
      <c r="O739">
        <v>0</v>
      </c>
      <c r="P739">
        <v>0</v>
      </c>
      <c r="Q739">
        <v>0</v>
      </c>
      <c r="R739">
        <v>0</v>
      </c>
      <c r="S739" s="17">
        <v>0</v>
      </c>
      <c r="T739" s="17">
        <v>0</v>
      </c>
      <c r="U739" s="17">
        <v>0</v>
      </c>
      <c r="V739" s="17">
        <v>0</v>
      </c>
      <c r="BN739" s="16"/>
    </row>
    <row r="740" spans="1:66">
      <c r="A740" s="319"/>
      <c r="B740" s="13"/>
      <c r="C740" s="13"/>
      <c r="D740" s="18"/>
      <c r="E740" s="18"/>
      <c r="F740" s="38"/>
      <c r="G740" s="38"/>
      <c r="H740" s="38"/>
      <c r="I740" s="38"/>
      <c r="J740" s="38"/>
      <c r="K740" s="38"/>
      <c r="L740" s="18"/>
      <c r="M740" s="16"/>
      <c r="N740" s="181"/>
      <c r="O740" s="18"/>
      <c r="P740" s="175"/>
      <c r="Q740" s="175"/>
      <c r="R740" s="175"/>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6"/>
    </row>
    <row r="741" spans="1:66">
      <c r="A741" s="319"/>
      <c r="B741" s="228" t="s">
        <v>25</v>
      </c>
      <c r="C741" s="11" t="s">
        <v>23</v>
      </c>
      <c r="D741">
        <f>+入力シート①!AE$19</f>
        <v>0</v>
      </c>
      <c r="E741">
        <f>+COUNT($M741:$BN741)</f>
        <v>9</v>
      </c>
      <c r="F741" s="5">
        <f>+AVERAGE($M741:$BN741)</f>
        <v>0</v>
      </c>
      <c r="G741" s="5">
        <f>+STDEV($M741:$BN741)</f>
        <v>0</v>
      </c>
      <c r="H741" s="5">
        <f>+MAX($M741:$BN741)</f>
        <v>0</v>
      </c>
      <c r="I741" s="5">
        <f>+MIN($M741:$BN741)</f>
        <v>0</v>
      </c>
      <c r="J741" s="5">
        <f>+D741-F741</f>
        <v>0</v>
      </c>
      <c r="K741" s="5" t="e">
        <f>+J741/G741</f>
        <v>#DIV/0!</v>
      </c>
      <c r="M741" s="16"/>
      <c r="N741" s="177">
        <v>0</v>
      </c>
      <c r="O741">
        <v>0</v>
      </c>
      <c r="P741">
        <v>0</v>
      </c>
      <c r="Q741">
        <v>0</v>
      </c>
      <c r="R741">
        <v>0</v>
      </c>
      <c r="S741" s="17">
        <v>0</v>
      </c>
      <c r="T741" s="17">
        <v>0</v>
      </c>
      <c r="U741" s="17">
        <v>0</v>
      </c>
      <c r="V741" s="17">
        <v>0</v>
      </c>
      <c r="BN741" s="16"/>
    </row>
    <row r="742" spans="1:66">
      <c r="A742" s="319"/>
      <c r="B742" s="229"/>
      <c r="C742" s="8" t="s">
        <v>24</v>
      </c>
      <c r="D742">
        <f>+入力シート①!AE$20</f>
        <v>0</v>
      </c>
      <c r="E742">
        <f>+COUNT($M742:$BN742)</f>
        <v>9</v>
      </c>
      <c r="F742" s="5">
        <f>+AVERAGE($M742:$BN742)</f>
        <v>0</v>
      </c>
      <c r="G742" s="5">
        <f>+STDEV($M742:$BN742)</f>
        <v>0</v>
      </c>
      <c r="H742" s="5">
        <f>+MAX($M742:$BN742)</f>
        <v>0</v>
      </c>
      <c r="I742" s="5">
        <f>+MIN($M742:$BN742)</f>
        <v>0</v>
      </c>
      <c r="J742" s="5">
        <f>+D742-F742</f>
        <v>0</v>
      </c>
      <c r="K742" s="5" t="e">
        <f>+J742/G742</f>
        <v>#DIV/0!</v>
      </c>
      <c r="M742" s="16"/>
      <c r="N742" s="177">
        <v>0</v>
      </c>
      <c r="O742">
        <v>0</v>
      </c>
      <c r="P742">
        <v>0</v>
      </c>
      <c r="Q742">
        <v>0</v>
      </c>
      <c r="R742">
        <v>0</v>
      </c>
      <c r="S742" s="17">
        <v>0</v>
      </c>
      <c r="T742" s="17">
        <v>0</v>
      </c>
      <c r="U742" s="17">
        <v>0</v>
      </c>
      <c r="V742" s="17">
        <v>0</v>
      </c>
      <c r="BN742" s="16"/>
    </row>
    <row r="743" spans="1:66" ht="0.95" customHeight="1">
      <c r="M743" s="16"/>
      <c r="BN743" s="16"/>
    </row>
    <row r="744" spans="1:66" ht="0.95" customHeight="1">
      <c r="M744" s="16"/>
      <c r="BN744" s="16"/>
    </row>
    <row r="745" spans="1:66" ht="0.95" customHeight="1">
      <c r="M745" s="16"/>
      <c r="BN745" s="16"/>
    </row>
    <row r="746" spans="1:66" ht="0.95" customHeight="1">
      <c r="M746" s="16"/>
      <c r="BN746" s="16"/>
    </row>
    <row r="747" spans="1:66" ht="0.95" customHeight="1">
      <c r="M747" s="16"/>
      <c r="BN747" s="16"/>
    </row>
    <row r="748" spans="1:66" ht="0.95" customHeight="1">
      <c r="M748" s="16"/>
      <c r="BN748" s="16"/>
    </row>
    <row r="749" spans="1:66" ht="0.95" customHeight="1">
      <c r="M749" s="16"/>
      <c r="BN749" s="16"/>
    </row>
    <row r="750" spans="1:66" ht="0.95" customHeight="1">
      <c r="M750" s="16"/>
      <c r="BN750" s="16"/>
    </row>
    <row r="751" spans="1:66" ht="16.5" thickBot="1">
      <c r="D751" s="1" t="s">
        <v>26</v>
      </c>
      <c r="E751" s="1" t="s">
        <v>3</v>
      </c>
      <c r="F751" s="4" t="s">
        <v>4</v>
      </c>
      <c r="G751" s="4" t="s">
        <v>8</v>
      </c>
      <c r="H751" s="4" t="s">
        <v>5</v>
      </c>
      <c r="I751" s="4" t="s">
        <v>6</v>
      </c>
      <c r="J751" s="4" t="s">
        <v>7</v>
      </c>
      <c r="K751" s="5" t="s">
        <v>56</v>
      </c>
      <c r="M751" s="16"/>
      <c r="N751" s="178" t="s">
        <v>26</v>
      </c>
      <c r="O751" s="1" t="s">
        <v>26</v>
      </c>
      <c r="P751" s="1" t="s">
        <v>26</v>
      </c>
      <c r="Q751" s="1" t="s">
        <v>26</v>
      </c>
      <c r="R751" s="1" t="s">
        <v>26</v>
      </c>
      <c r="S751" s="17" t="s">
        <v>105</v>
      </c>
      <c r="T751" s="17" t="s">
        <v>105</v>
      </c>
      <c r="U751" s="17" t="s">
        <v>105</v>
      </c>
      <c r="X751" s="156"/>
      <c r="AA751" s="156"/>
      <c r="AB751" s="91"/>
      <c r="AC751" s="91"/>
      <c r="AD751" s="1"/>
      <c r="AE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6"/>
    </row>
    <row r="752" spans="1:66">
      <c r="A752" s="319"/>
      <c r="B752" s="230" t="s">
        <v>18</v>
      </c>
      <c r="C752" s="231"/>
      <c r="D752" s="92">
        <f>+入力シート①!AF$2</f>
        <v>0</v>
      </c>
      <c r="E752" s="19"/>
      <c r="F752" s="32"/>
      <c r="G752" s="32"/>
      <c r="H752" s="32"/>
      <c r="I752" s="32"/>
      <c r="J752" s="32"/>
      <c r="K752" s="33"/>
      <c r="M752" s="16"/>
      <c r="N752" s="92">
        <v>0</v>
      </c>
      <c r="O752" s="92">
        <v>0</v>
      </c>
      <c r="P752" s="92">
        <v>0</v>
      </c>
      <c r="Q752" s="92">
        <v>0</v>
      </c>
      <c r="R752" s="92">
        <v>0</v>
      </c>
      <c r="S752" s="165">
        <v>0</v>
      </c>
      <c r="T752" s="165">
        <v>0</v>
      </c>
      <c r="U752" s="165">
        <v>0</v>
      </c>
      <c r="V752" s="17">
        <v>0</v>
      </c>
      <c r="X752" s="17">
        <f t="shared" ref="X752:BF752" si="274">+X$1</f>
        <v>2009</v>
      </c>
      <c r="Y752" s="17">
        <f t="shared" si="274"/>
        <v>2008</v>
      </c>
      <c r="Z752" s="17">
        <f t="shared" si="274"/>
        <v>2007</v>
      </c>
      <c r="AA752" s="17">
        <f t="shared" si="274"/>
        <v>2006</v>
      </c>
      <c r="AB752" s="90">
        <f t="shared" si="274"/>
        <v>2005</v>
      </c>
      <c r="AC752" s="90">
        <f t="shared" si="274"/>
        <v>2004</v>
      </c>
      <c r="AD752">
        <f t="shared" si="274"/>
        <v>2003</v>
      </c>
      <c r="AE752">
        <f t="shared" si="274"/>
        <v>2002</v>
      </c>
      <c r="AF752">
        <f t="shared" si="274"/>
        <v>2001</v>
      </c>
      <c r="AG752">
        <f t="shared" si="274"/>
        <v>2000</v>
      </c>
      <c r="AH752">
        <f t="shared" si="274"/>
        <v>1999</v>
      </c>
      <c r="AI752">
        <f t="shared" si="274"/>
        <v>1998</v>
      </c>
      <c r="AJ752">
        <f t="shared" si="274"/>
        <v>1997</v>
      </c>
      <c r="AK752">
        <f t="shared" si="274"/>
        <v>1996</v>
      </c>
      <c r="AL752">
        <f t="shared" si="274"/>
        <v>1995</v>
      </c>
      <c r="AM752">
        <f t="shared" si="274"/>
        <v>1994</v>
      </c>
      <c r="AN752">
        <f t="shared" si="274"/>
        <v>0</v>
      </c>
      <c r="AO752">
        <f t="shared" si="274"/>
        <v>1992</v>
      </c>
      <c r="AP752">
        <f t="shared" si="274"/>
        <v>1991</v>
      </c>
      <c r="AQ752">
        <f t="shared" si="274"/>
        <v>1990</v>
      </c>
      <c r="AR752">
        <f t="shared" si="274"/>
        <v>1990</v>
      </c>
      <c r="AS752">
        <f t="shared" si="274"/>
        <v>1990</v>
      </c>
      <c r="AT752">
        <f t="shared" si="274"/>
        <v>1989</v>
      </c>
      <c r="AU752">
        <f t="shared" si="274"/>
        <v>1989</v>
      </c>
      <c r="AV752">
        <f t="shared" si="274"/>
        <v>1988</v>
      </c>
      <c r="AW752">
        <f t="shared" si="274"/>
        <v>1987</v>
      </c>
      <c r="AX752">
        <f t="shared" si="274"/>
        <v>1987</v>
      </c>
      <c r="AY752">
        <f t="shared" si="274"/>
        <v>1986</v>
      </c>
      <c r="AZ752">
        <f t="shared" si="274"/>
        <v>1986</v>
      </c>
      <c r="BA752">
        <f t="shared" si="274"/>
        <v>1986</v>
      </c>
      <c r="BB752">
        <f t="shared" si="274"/>
        <v>1985</v>
      </c>
      <c r="BC752">
        <f t="shared" si="274"/>
        <v>1985</v>
      </c>
      <c r="BD752">
        <f t="shared" si="274"/>
        <v>1985</v>
      </c>
      <c r="BE752">
        <f t="shared" si="274"/>
        <v>1984</v>
      </c>
      <c r="BF752">
        <f t="shared" si="274"/>
        <v>1984</v>
      </c>
      <c r="BG752">
        <f t="shared" ref="BG752:BM752" si="275">+BG$1</f>
        <v>1984</v>
      </c>
      <c r="BH752">
        <f t="shared" si="275"/>
        <v>1983</v>
      </c>
      <c r="BI752">
        <f t="shared" si="275"/>
        <v>1983</v>
      </c>
      <c r="BJ752">
        <f t="shared" si="275"/>
        <v>1983</v>
      </c>
      <c r="BK752">
        <f t="shared" si="275"/>
        <v>1982</v>
      </c>
      <c r="BL752">
        <f t="shared" si="275"/>
        <v>1981</v>
      </c>
      <c r="BM752">
        <f t="shared" si="275"/>
        <v>1980</v>
      </c>
      <c r="BN752" s="16"/>
    </row>
    <row r="753" spans="1:66">
      <c r="A753" s="319"/>
      <c r="B753" s="230" t="s">
        <v>19</v>
      </c>
      <c r="C753" s="231"/>
      <c r="D753" s="93">
        <f>+入力シート①!AF$2</f>
        <v>0</v>
      </c>
      <c r="E753" s="20"/>
      <c r="F753" s="34"/>
      <c r="G753" s="34"/>
      <c r="H753" s="34"/>
      <c r="I753" s="34"/>
      <c r="J753" s="34"/>
      <c r="K753" s="35"/>
      <c r="M753" s="16"/>
      <c r="N753" s="93">
        <v>0</v>
      </c>
      <c r="O753" s="93">
        <v>0</v>
      </c>
      <c r="P753" s="93">
        <v>0</v>
      </c>
      <c r="Q753" s="93">
        <v>0</v>
      </c>
      <c r="R753" s="93">
        <v>0</v>
      </c>
      <c r="S753" s="166">
        <v>0</v>
      </c>
      <c r="T753" s="166">
        <v>0</v>
      </c>
      <c r="U753" s="166">
        <v>0</v>
      </c>
      <c r="V753" s="17">
        <v>0</v>
      </c>
      <c r="X753" s="17">
        <f>+X$3</f>
        <v>11</v>
      </c>
      <c r="Y753" s="17">
        <f>+Y$3</f>
        <v>11</v>
      </c>
      <c r="Z753" s="17">
        <f>+Z$3</f>
        <v>11</v>
      </c>
      <c r="AA753" s="17">
        <f t="shared" ref="AA753:BM753" si="276">+AA$3</f>
        <v>11</v>
      </c>
      <c r="AB753" s="90">
        <f t="shared" si="276"/>
        <v>11</v>
      </c>
      <c r="AC753" s="90">
        <f t="shared" si="276"/>
        <v>11</v>
      </c>
      <c r="AD753">
        <f t="shared" si="276"/>
        <v>11</v>
      </c>
      <c r="AE753">
        <f t="shared" si="276"/>
        <v>11</v>
      </c>
      <c r="AF753">
        <f t="shared" si="276"/>
        <v>11</v>
      </c>
      <c r="AG753">
        <f t="shared" si="276"/>
        <v>11</v>
      </c>
      <c r="AH753">
        <f t="shared" si="276"/>
        <v>11</v>
      </c>
      <c r="AI753">
        <f t="shared" si="276"/>
        <v>11</v>
      </c>
      <c r="AJ753">
        <f t="shared" si="276"/>
        <v>11</v>
      </c>
      <c r="AK753">
        <f t="shared" si="276"/>
        <v>11</v>
      </c>
      <c r="AL753">
        <f t="shared" si="276"/>
        <v>11</v>
      </c>
      <c r="AM753">
        <f t="shared" si="276"/>
        <v>11</v>
      </c>
      <c r="AN753">
        <f t="shared" si="276"/>
        <v>11</v>
      </c>
      <c r="AO753">
        <f t="shared" si="276"/>
        <v>11</v>
      </c>
      <c r="AP753">
        <f t="shared" si="276"/>
        <v>11</v>
      </c>
      <c r="AQ753">
        <f t="shared" si="276"/>
        <v>11</v>
      </c>
      <c r="AR753">
        <f t="shared" si="276"/>
        <v>11</v>
      </c>
      <c r="AS753">
        <f t="shared" si="276"/>
        <v>11</v>
      </c>
      <c r="AT753">
        <f t="shared" si="276"/>
        <v>11</v>
      </c>
      <c r="AU753">
        <f t="shared" si="276"/>
        <v>11</v>
      </c>
      <c r="AV753">
        <f t="shared" si="276"/>
        <v>11</v>
      </c>
      <c r="AW753">
        <f t="shared" si="276"/>
        <v>11</v>
      </c>
      <c r="AX753">
        <f t="shared" si="276"/>
        <v>11</v>
      </c>
      <c r="AY753">
        <f t="shared" si="276"/>
        <v>11</v>
      </c>
      <c r="AZ753">
        <f t="shared" si="276"/>
        <v>11</v>
      </c>
      <c r="BA753">
        <f t="shared" si="276"/>
        <v>11</v>
      </c>
      <c r="BB753">
        <f t="shared" si="276"/>
        <v>11</v>
      </c>
      <c r="BC753">
        <f t="shared" si="276"/>
        <v>11</v>
      </c>
      <c r="BD753">
        <f t="shared" si="276"/>
        <v>11</v>
      </c>
      <c r="BE753">
        <f t="shared" si="276"/>
        <v>11</v>
      </c>
      <c r="BF753">
        <f t="shared" si="276"/>
        <v>11</v>
      </c>
      <c r="BG753">
        <f t="shared" si="276"/>
        <v>11</v>
      </c>
      <c r="BH753">
        <f t="shared" si="276"/>
        <v>11</v>
      </c>
      <c r="BI753">
        <f t="shared" si="276"/>
        <v>11</v>
      </c>
      <c r="BJ753">
        <f t="shared" si="276"/>
        <v>11</v>
      </c>
      <c r="BK753">
        <f t="shared" si="276"/>
        <v>11</v>
      </c>
      <c r="BL753">
        <f t="shared" si="276"/>
        <v>11</v>
      </c>
      <c r="BM753">
        <f t="shared" si="276"/>
        <v>11</v>
      </c>
      <c r="BN753" s="16"/>
    </row>
    <row r="754" spans="1:66">
      <c r="A754" s="319"/>
      <c r="B754" s="230" t="s">
        <v>20</v>
      </c>
      <c r="C754" s="231"/>
      <c r="D754" s="94">
        <f>+入力シート①!AF$2</f>
        <v>0</v>
      </c>
      <c r="E754" s="20"/>
      <c r="F754" s="34"/>
      <c r="G754" s="34"/>
      <c r="H754" s="34"/>
      <c r="I754" s="34"/>
      <c r="J754" s="34"/>
      <c r="K754" s="35"/>
      <c r="M754" s="16"/>
      <c r="N754" s="201">
        <v>0</v>
      </c>
      <c r="O754" s="94">
        <v>0</v>
      </c>
      <c r="P754" s="94">
        <v>0</v>
      </c>
      <c r="Q754" s="94">
        <v>0</v>
      </c>
      <c r="R754" s="94">
        <v>0</v>
      </c>
      <c r="S754" s="163">
        <v>0</v>
      </c>
      <c r="T754" s="163">
        <v>0</v>
      </c>
      <c r="U754" s="163">
        <v>0</v>
      </c>
      <c r="V754" s="17">
        <v>0</v>
      </c>
      <c r="BN754" s="16"/>
    </row>
    <row r="755" spans="1:66">
      <c r="A755" s="319"/>
      <c r="B755" s="230" t="s">
        <v>57</v>
      </c>
      <c r="C755" s="231"/>
      <c r="D755">
        <f>+入力シート①!AF$3</f>
        <v>0</v>
      </c>
      <c r="E755" s="20"/>
      <c r="F755" s="34"/>
      <c r="G755" s="34"/>
      <c r="H755" s="34"/>
      <c r="I755" s="34"/>
      <c r="J755" s="34"/>
      <c r="K755" s="35"/>
      <c r="M755" s="16"/>
      <c r="N755" s="177">
        <v>0</v>
      </c>
      <c r="O755">
        <v>0</v>
      </c>
      <c r="P755">
        <v>0</v>
      </c>
      <c r="Q755">
        <v>0</v>
      </c>
      <c r="R755">
        <v>0</v>
      </c>
      <c r="S755" s="17">
        <v>0</v>
      </c>
      <c r="T755" s="17">
        <v>0</v>
      </c>
      <c r="U755" s="17">
        <v>0</v>
      </c>
      <c r="V755" s="17">
        <v>0</v>
      </c>
      <c r="X755" s="17">
        <f>+$A$752</f>
        <v>0</v>
      </c>
      <c r="Y755" s="17">
        <f>+$A$752</f>
        <v>0</v>
      </c>
      <c r="Z755" s="17">
        <f>+$A$752</f>
        <v>0</v>
      </c>
      <c r="AA755" s="17">
        <f t="shared" ref="AA755:BM755" si="277">+$A$752</f>
        <v>0</v>
      </c>
      <c r="AB755" s="90">
        <f t="shared" si="277"/>
        <v>0</v>
      </c>
      <c r="AC755" s="90">
        <f t="shared" si="277"/>
        <v>0</v>
      </c>
      <c r="AD755">
        <f t="shared" si="277"/>
        <v>0</v>
      </c>
      <c r="AE755">
        <f t="shared" si="277"/>
        <v>0</v>
      </c>
      <c r="AF755">
        <f t="shared" si="277"/>
        <v>0</v>
      </c>
      <c r="AG755">
        <f t="shared" si="277"/>
        <v>0</v>
      </c>
      <c r="AH755">
        <f t="shared" si="277"/>
        <v>0</v>
      </c>
      <c r="AI755">
        <f t="shared" si="277"/>
        <v>0</v>
      </c>
      <c r="AJ755">
        <f t="shared" si="277"/>
        <v>0</v>
      </c>
      <c r="AK755">
        <f t="shared" si="277"/>
        <v>0</v>
      </c>
      <c r="AL755">
        <f t="shared" si="277"/>
        <v>0</v>
      </c>
      <c r="AM755">
        <f t="shared" si="277"/>
        <v>0</v>
      </c>
      <c r="AN755">
        <f t="shared" si="277"/>
        <v>0</v>
      </c>
      <c r="AO755">
        <f t="shared" si="277"/>
        <v>0</v>
      </c>
      <c r="AP755">
        <f t="shared" si="277"/>
        <v>0</v>
      </c>
      <c r="AQ755">
        <f t="shared" si="277"/>
        <v>0</v>
      </c>
      <c r="AR755">
        <f t="shared" si="277"/>
        <v>0</v>
      </c>
      <c r="AS755">
        <f t="shared" si="277"/>
        <v>0</v>
      </c>
      <c r="AT755">
        <f t="shared" si="277"/>
        <v>0</v>
      </c>
      <c r="AU755">
        <f t="shared" si="277"/>
        <v>0</v>
      </c>
      <c r="AV755">
        <f t="shared" si="277"/>
        <v>0</v>
      </c>
      <c r="AW755">
        <f t="shared" si="277"/>
        <v>0</v>
      </c>
      <c r="AX755">
        <f t="shared" si="277"/>
        <v>0</v>
      </c>
      <c r="AY755">
        <f t="shared" si="277"/>
        <v>0</v>
      </c>
      <c r="AZ755">
        <f t="shared" si="277"/>
        <v>0</v>
      </c>
      <c r="BA755">
        <f t="shared" si="277"/>
        <v>0</v>
      </c>
      <c r="BB755">
        <f t="shared" si="277"/>
        <v>0</v>
      </c>
      <c r="BC755">
        <f t="shared" si="277"/>
        <v>0</v>
      </c>
      <c r="BD755">
        <f t="shared" si="277"/>
        <v>0</v>
      </c>
      <c r="BE755">
        <f t="shared" si="277"/>
        <v>0</v>
      </c>
      <c r="BF755">
        <f t="shared" si="277"/>
        <v>0</v>
      </c>
      <c r="BG755">
        <f t="shared" si="277"/>
        <v>0</v>
      </c>
      <c r="BH755">
        <f t="shared" si="277"/>
        <v>0</v>
      </c>
      <c r="BI755">
        <f t="shared" si="277"/>
        <v>0</v>
      </c>
      <c r="BJ755">
        <f t="shared" si="277"/>
        <v>0</v>
      </c>
      <c r="BK755">
        <f t="shared" si="277"/>
        <v>0</v>
      </c>
      <c r="BL755">
        <f t="shared" si="277"/>
        <v>0</v>
      </c>
      <c r="BM755">
        <f t="shared" si="277"/>
        <v>0</v>
      </c>
      <c r="BN755" s="16"/>
    </row>
    <row r="756" spans="1:66" ht="16.5" thickBot="1">
      <c r="A756" s="319"/>
      <c r="B756" s="230" t="s">
        <v>21</v>
      </c>
      <c r="C756" s="231"/>
      <c r="D756" s="99">
        <f>+入力シート①!AF$4</f>
        <v>0</v>
      </c>
      <c r="E756" s="21"/>
      <c r="F756" s="36"/>
      <c r="G756" s="36"/>
      <c r="H756" s="36"/>
      <c r="I756" s="36"/>
      <c r="J756" s="36"/>
      <c r="K756" s="37"/>
      <c r="M756" s="16"/>
      <c r="N756" s="202">
        <v>0</v>
      </c>
      <c r="O756" s="99">
        <v>0</v>
      </c>
      <c r="P756" s="99">
        <v>0</v>
      </c>
      <c r="Q756" s="99">
        <v>0</v>
      </c>
      <c r="R756" s="99">
        <v>0</v>
      </c>
      <c r="S756" s="164">
        <v>0</v>
      </c>
      <c r="T756" s="164">
        <v>0</v>
      </c>
      <c r="U756" s="164">
        <v>0</v>
      </c>
      <c r="V756" s="17">
        <v>0</v>
      </c>
      <c r="X756" s="164"/>
      <c r="BN756" s="16"/>
    </row>
    <row r="757" spans="1:66">
      <c r="A757" s="319"/>
      <c r="B757" s="227" t="s">
        <v>22</v>
      </c>
      <c r="C757" s="7">
        <v>0</v>
      </c>
      <c r="D757">
        <f>+入力シート①!AF$5</f>
        <v>0</v>
      </c>
      <c r="E757">
        <f t="shared" ref="E757:E769" si="278">+COUNT($M757:$BN757)</f>
        <v>9</v>
      </c>
      <c r="F757" s="5">
        <f t="shared" ref="F757:F769" si="279">+AVERAGE($M757:$BN757)</f>
        <v>0</v>
      </c>
      <c r="G757" s="5">
        <f t="shared" ref="G757:G769" si="280">+STDEV($M757:$BN757)</f>
        <v>0</v>
      </c>
      <c r="H757" s="5">
        <f t="shared" ref="H757:H769" si="281">+MAX($M757:$BN757)</f>
        <v>0</v>
      </c>
      <c r="I757" s="5">
        <f t="shared" ref="I757:I769" si="282">+MIN($M757:$BN757)</f>
        <v>0</v>
      </c>
      <c r="J757" s="5">
        <f>+D757-F757</f>
        <v>0</v>
      </c>
      <c r="K757" s="5" t="e">
        <f>+J757/G757</f>
        <v>#DIV/0!</v>
      </c>
      <c r="M757" s="16"/>
      <c r="N757" s="177">
        <v>0</v>
      </c>
      <c r="O757">
        <v>0</v>
      </c>
      <c r="P757">
        <v>0</v>
      </c>
      <c r="Q757">
        <v>0</v>
      </c>
      <c r="R757">
        <v>0</v>
      </c>
      <c r="S757" s="17">
        <v>0</v>
      </c>
      <c r="T757" s="17">
        <v>0</v>
      </c>
      <c r="U757" s="17">
        <v>0</v>
      </c>
      <c r="V757" s="17">
        <v>0</v>
      </c>
      <c r="BN757" s="16"/>
    </row>
    <row r="758" spans="1:66">
      <c r="A758" s="319"/>
      <c r="B758" s="227"/>
      <c r="C758" s="7">
        <v>10</v>
      </c>
      <c r="D758">
        <f>+入力シート①!AF$6</f>
        <v>0</v>
      </c>
      <c r="E758">
        <f t="shared" si="278"/>
        <v>9</v>
      </c>
      <c r="F758" s="5">
        <f t="shared" si="279"/>
        <v>0</v>
      </c>
      <c r="G758" s="5">
        <f t="shared" si="280"/>
        <v>0</v>
      </c>
      <c r="H758" s="5">
        <f t="shared" si="281"/>
        <v>0</v>
      </c>
      <c r="I758" s="5">
        <f t="shared" si="282"/>
        <v>0</v>
      </c>
      <c r="J758" s="5">
        <f t="shared" ref="J758:J769" si="283">+D758-F758</f>
        <v>0</v>
      </c>
      <c r="K758" s="5" t="e">
        <f t="shared" ref="K758:K769" si="284">+J758/G758</f>
        <v>#DIV/0!</v>
      </c>
      <c r="M758" s="16"/>
      <c r="N758" s="177">
        <v>0</v>
      </c>
      <c r="O758">
        <v>0</v>
      </c>
      <c r="P758">
        <v>0</v>
      </c>
      <c r="Q758">
        <v>0</v>
      </c>
      <c r="R758">
        <v>0</v>
      </c>
      <c r="S758" s="17">
        <v>0</v>
      </c>
      <c r="T758" s="17">
        <v>0</v>
      </c>
      <c r="U758" s="17">
        <v>0</v>
      </c>
      <c r="V758" s="17">
        <v>0</v>
      </c>
      <c r="BN758" s="16"/>
    </row>
    <row r="759" spans="1:66">
      <c r="A759" s="319"/>
      <c r="B759" s="227"/>
      <c r="C759" s="7">
        <v>20</v>
      </c>
      <c r="D759">
        <f>+入力シート①!AF$7</f>
        <v>0</v>
      </c>
      <c r="E759">
        <f t="shared" si="278"/>
        <v>9</v>
      </c>
      <c r="F759" s="5">
        <f t="shared" si="279"/>
        <v>0</v>
      </c>
      <c r="G759" s="5">
        <f t="shared" si="280"/>
        <v>0</v>
      </c>
      <c r="H759" s="5">
        <f t="shared" si="281"/>
        <v>0</v>
      </c>
      <c r="I759" s="5">
        <f t="shared" si="282"/>
        <v>0</v>
      </c>
      <c r="J759" s="5">
        <f t="shared" si="283"/>
        <v>0</v>
      </c>
      <c r="K759" s="5" t="e">
        <f t="shared" si="284"/>
        <v>#DIV/0!</v>
      </c>
      <c r="M759" s="16"/>
      <c r="N759" s="177">
        <v>0</v>
      </c>
      <c r="O759">
        <v>0</v>
      </c>
      <c r="P759">
        <v>0</v>
      </c>
      <c r="Q759">
        <v>0</v>
      </c>
      <c r="R759">
        <v>0</v>
      </c>
      <c r="S759" s="17">
        <v>0</v>
      </c>
      <c r="T759" s="17">
        <v>0</v>
      </c>
      <c r="U759" s="17">
        <v>0</v>
      </c>
      <c r="V759" s="17">
        <v>0</v>
      </c>
      <c r="BN759" s="16"/>
    </row>
    <row r="760" spans="1:66">
      <c r="A760" s="319"/>
      <c r="B760" s="227"/>
      <c r="C760" s="7">
        <v>30</v>
      </c>
      <c r="D760">
        <f>+入力シート①!AF$8</f>
        <v>0</v>
      </c>
      <c r="E760">
        <f t="shared" si="278"/>
        <v>9</v>
      </c>
      <c r="F760" s="5">
        <f t="shared" si="279"/>
        <v>0</v>
      </c>
      <c r="G760" s="5">
        <f t="shared" si="280"/>
        <v>0</v>
      </c>
      <c r="H760" s="5">
        <f t="shared" si="281"/>
        <v>0</v>
      </c>
      <c r="I760" s="5">
        <f t="shared" si="282"/>
        <v>0</v>
      </c>
      <c r="J760" s="5">
        <f t="shared" si="283"/>
        <v>0</v>
      </c>
      <c r="K760" s="5" t="e">
        <f t="shared" si="284"/>
        <v>#DIV/0!</v>
      </c>
      <c r="M760" s="16"/>
      <c r="N760" s="177">
        <v>0</v>
      </c>
      <c r="O760">
        <v>0</v>
      </c>
      <c r="P760">
        <v>0</v>
      </c>
      <c r="Q760">
        <v>0</v>
      </c>
      <c r="R760">
        <v>0</v>
      </c>
      <c r="S760" s="17">
        <v>0</v>
      </c>
      <c r="T760" s="17">
        <v>0</v>
      </c>
      <c r="U760" s="17">
        <v>0</v>
      </c>
      <c r="V760" s="17">
        <v>0</v>
      </c>
      <c r="BN760" s="16"/>
    </row>
    <row r="761" spans="1:66">
      <c r="A761" s="319"/>
      <c r="B761" s="227"/>
      <c r="C761" s="7">
        <v>50</v>
      </c>
      <c r="D761">
        <f>+入力シート①!AF$9</f>
        <v>0</v>
      </c>
      <c r="E761">
        <f t="shared" si="278"/>
        <v>9</v>
      </c>
      <c r="F761" s="5">
        <f t="shared" si="279"/>
        <v>0</v>
      </c>
      <c r="G761" s="5">
        <f t="shared" si="280"/>
        <v>0</v>
      </c>
      <c r="H761" s="5">
        <f t="shared" si="281"/>
        <v>0</v>
      </c>
      <c r="I761" s="5">
        <f t="shared" si="282"/>
        <v>0</v>
      </c>
      <c r="J761" s="5">
        <f t="shared" si="283"/>
        <v>0</v>
      </c>
      <c r="K761" s="5" t="e">
        <f t="shared" si="284"/>
        <v>#DIV/0!</v>
      </c>
      <c r="M761" s="16"/>
      <c r="N761" s="177">
        <v>0</v>
      </c>
      <c r="O761">
        <v>0</v>
      </c>
      <c r="P761">
        <v>0</v>
      </c>
      <c r="Q761">
        <v>0</v>
      </c>
      <c r="R761">
        <v>0</v>
      </c>
      <c r="S761" s="17">
        <v>0</v>
      </c>
      <c r="T761" s="17">
        <v>0</v>
      </c>
      <c r="U761" s="17">
        <v>0</v>
      </c>
      <c r="V761" s="17">
        <v>0</v>
      </c>
      <c r="BN761" s="16"/>
    </row>
    <row r="762" spans="1:66">
      <c r="A762" s="319"/>
      <c r="B762" s="227"/>
      <c r="C762" s="7">
        <v>75</v>
      </c>
      <c r="D762">
        <f>+入力シート①!AF$10</f>
        <v>0</v>
      </c>
      <c r="E762">
        <f t="shared" si="278"/>
        <v>9</v>
      </c>
      <c r="F762" s="5">
        <f t="shared" si="279"/>
        <v>0</v>
      </c>
      <c r="G762" s="5">
        <f t="shared" si="280"/>
        <v>0</v>
      </c>
      <c r="H762" s="5">
        <f t="shared" si="281"/>
        <v>0</v>
      </c>
      <c r="I762" s="5">
        <f t="shared" si="282"/>
        <v>0</v>
      </c>
      <c r="J762" s="5">
        <f t="shared" si="283"/>
        <v>0</v>
      </c>
      <c r="K762" s="5" t="e">
        <f t="shared" si="284"/>
        <v>#DIV/0!</v>
      </c>
      <c r="M762" s="16"/>
      <c r="N762" s="177">
        <v>0</v>
      </c>
      <c r="O762">
        <v>0</v>
      </c>
      <c r="P762">
        <v>0</v>
      </c>
      <c r="Q762">
        <v>0</v>
      </c>
      <c r="R762">
        <v>0</v>
      </c>
      <c r="S762" s="17">
        <v>0</v>
      </c>
      <c r="T762" s="17">
        <v>0</v>
      </c>
      <c r="U762" s="17">
        <v>0</v>
      </c>
      <c r="V762" s="17">
        <v>0</v>
      </c>
      <c r="BN762" s="16"/>
    </row>
    <row r="763" spans="1:66">
      <c r="A763" s="319"/>
      <c r="B763" s="227"/>
      <c r="C763" s="7">
        <v>100</v>
      </c>
      <c r="D763">
        <f>+入力シート①!AF$11</f>
        <v>0</v>
      </c>
      <c r="E763">
        <f t="shared" si="278"/>
        <v>9</v>
      </c>
      <c r="F763" s="5">
        <f t="shared" si="279"/>
        <v>0</v>
      </c>
      <c r="G763" s="5">
        <f t="shared" si="280"/>
        <v>0</v>
      </c>
      <c r="H763" s="5">
        <f t="shared" si="281"/>
        <v>0</v>
      </c>
      <c r="I763" s="5">
        <f t="shared" si="282"/>
        <v>0</v>
      </c>
      <c r="J763" s="5">
        <f t="shared" si="283"/>
        <v>0</v>
      </c>
      <c r="K763" s="5" t="e">
        <f t="shared" si="284"/>
        <v>#DIV/0!</v>
      </c>
      <c r="M763" s="16"/>
      <c r="N763" s="177">
        <v>0</v>
      </c>
      <c r="O763">
        <v>0</v>
      </c>
      <c r="P763">
        <v>0</v>
      </c>
      <c r="Q763">
        <v>0</v>
      </c>
      <c r="R763">
        <v>0</v>
      </c>
      <c r="S763" s="17">
        <v>0</v>
      </c>
      <c r="T763" s="17">
        <v>0</v>
      </c>
      <c r="U763" s="17">
        <v>0</v>
      </c>
      <c r="V763" s="17">
        <v>0</v>
      </c>
      <c r="BN763" s="16"/>
    </row>
    <row r="764" spans="1:66">
      <c r="A764" s="319"/>
      <c r="B764" s="227"/>
      <c r="C764" s="7">
        <v>150</v>
      </c>
      <c r="D764">
        <f>+入力シート①!AF$12</f>
        <v>0</v>
      </c>
      <c r="E764">
        <f t="shared" si="278"/>
        <v>9</v>
      </c>
      <c r="F764" s="5">
        <f t="shared" si="279"/>
        <v>0</v>
      </c>
      <c r="G764" s="5">
        <f t="shared" si="280"/>
        <v>0</v>
      </c>
      <c r="H764" s="5">
        <f t="shared" si="281"/>
        <v>0</v>
      </c>
      <c r="I764" s="5">
        <f t="shared" si="282"/>
        <v>0</v>
      </c>
      <c r="J764" s="5">
        <f t="shared" si="283"/>
        <v>0</v>
      </c>
      <c r="K764" s="5" t="e">
        <f t="shared" si="284"/>
        <v>#DIV/0!</v>
      </c>
      <c r="M764" s="16"/>
      <c r="N764" s="177">
        <v>0</v>
      </c>
      <c r="O764">
        <v>0</v>
      </c>
      <c r="P764">
        <v>0</v>
      </c>
      <c r="Q764">
        <v>0</v>
      </c>
      <c r="R764">
        <v>0</v>
      </c>
      <c r="S764" s="17">
        <v>0</v>
      </c>
      <c r="T764" s="17">
        <v>0</v>
      </c>
      <c r="U764" s="17">
        <v>0</v>
      </c>
      <c r="V764" s="17">
        <v>0</v>
      </c>
      <c r="BN764" s="16"/>
    </row>
    <row r="765" spans="1:66">
      <c r="A765" s="319"/>
      <c r="B765" s="227"/>
      <c r="C765" s="7">
        <v>200</v>
      </c>
      <c r="D765">
        <f>+入力シート①!AF$13</f>
        <v>0</v>
      </c>
      <c r="E765">
        <f t="shared" si="278"/>
        <v>9</v>
      </c>
      <c r="F765" s="5">
        <f t="shared" si="279"/>
        <v>0</v>
      </c>
      <c r="G765" s="5">
        <f t="shared" si="280"/>
        <v>0</v>
      </c>
      <c r="H765" s="5">
        <f t="shared" si="281"/>
        <v>0</v>
      </c>
      <c r="I765" s="5">
        <f t="shared" si="282"/>
        <v>0</v>
      </c>
      <c r="J765" s="5">
        <f t="shared" si="283"/>
        <v>0</v>
      </c>
      <c r="K765" s="5" t="e">
        <f t="shared" si="284"/>
        <v>#DIV/0!</v>
      </c>
      <c r="M765" s="16"/>
      <c r="N765" s="177">
        <v>0</v>
      </c>
      <c r="O765">
        <v>0</v>
      </c>
      <c r="P765">
        <v>0</v>
      </c>
      <c r="Q765">
        <v>0</v>
      </c>
      <c r="R765">
        <v>0</v>
      </c>
      <c r="S765" s="17">
        <v>0</v>
      </c>
      <c r="T765" s="17">
        <v>0</v>
      </c>
      <c r="U765" s="17">
        <v>0</v>
      </c>
      <c r="V765" s="17">
        <v>0</v>
      </c>
      <c r="BN765" s="16"/>
    </row>
    <row r="766" spans="1:66">
      <c r="A766" s="319"/>
      <c r="B766" s="227"/>
      <c r="C766" s="7">
        <v>300</v>
      </c>
      <c r="D766">
        <f>+入力シート①!AF$14</f>
        <v>0</v>
      </c>
      <c r="E766">
        <f t="shared" si="278"/>
        <v>9</v>
      </c>
      <c r="F766" s="5">
        <f t="shared" si="279"/>
        <v>0</v>
      </c>
      <c r="G766" s="5">
        <f t="shared" si="280"/>
        <v>0</v>
      </c>
      <c r="H766" s="5">
        <f t="shared" si="281"/>
        <v>0</v>
      </c>
      <c r="I766" s="5">
        <f t="shared" si="282"/>
        <v>0</v>
      </c>
      <c r="J766" s="5">
        <f t="shared" si="283"/>
        <v>0</v>
      </c>
      <c r="K766" s="5" t="e">
        <f t="shared" si="284"/>
        <v>#DIV/0!</v>
      </c>
      <c r="M766" s="16"/>
      <c r="N766" s="177">
        <v>0</v>
      </c>
      <c r="O766">
        <v>0</v>
      </c>
      <c r="P766">
        <v>0</v>
      </c>
      <c r="Q766">
        <v>0</v>
      </c>
      <c r="R766">
        <v>0</v>
      </c>
      <c r="S766" s="17">
        <v>0</v>
      </c>
      <c r="T766" s="17">
        <v>0</v>
      </c>
      <c r="U766" s="17">
        <v>0</v>
      </c>
      <c r="V766" s="17">
        <v>0</v>
      </c>
      <c r="BN766" s="16"/>
    </row>
    <row r="767" spans="1:66">
      <c r="A767" s="319"/>
      <c r="B767" s="227"/>
      <c r="C767" s="7">
        <v>400</v>
      </c>
      <c r="D767">
        <f>+入力シート①!AF$15</f>
        <v>0</v>
      </c>
      <c r="E767">
        <f t="shared" si="278"/>
        <v>9</v>
      </c>
      <c r="F767" s="5">
        <f t="shared" si="279"/>
        <v>0</v>
      </c>
      <c r="G767" s="5">
        <f t="shared" si="280"/>
        <v>0</v>
      </c>
      <c r="H767" s="5">
        <f t="shared" si="281"/>
        <v>0</v>
      </c>
      <c r="I767" s="5">
        <f t="shared" si="282"/>
        <v>0</v>
      </c>
      <c r="J767" s="5">
        <f t="shared" si="283"/>
        <v>0</v>
      </c>
      <c r="K767" s="5" t="e">
        <f t="shared" si="284"/>
        <v>#DIV/0!</v>
      </c>
      <c r="M767" s="16"/>
      <c r="N767" s="177">
        <v>0</v>
      </c>
      <c r="O767">
        <v>0</v>
      </c>
      <c r="P767">
        <v>0</v>
      </c>
      <c r="Q767">
        <v>0</v>
      </c>
      <c r="R767">
        <v>0</v>
      </c>
      <c r="S767" s="17">
        <v>0</v>
      </c>
      <c r="T767" s="17">
        <v>0</v>
      </c>
      <c r="U767" s="17">
        <v>0</v>
      </c>
      <c r="V767" s="17">
        <v>0</v>
      </c>
      <c r="BN767" s="16"/>
    </row>
    <row r="768" spans="1:66">
      <c r="A768" s="319"/>
      <c r="B768" s="227"/>
      <c r="C768" s="7">
        <v>500</v>
      </c>
      <c r="D768">
        <f>+入力シート①!AF$16</f>
        <v>0</v>
      </c>
      <c r="E768">
        <f t="shared" si="278"/>
        <v>9</v>
      </c>
      <c r="F768" s="5">
        <f t="shared" si="279"/>
        <v>0</v>
      </c>
      <c r="G768" s="5">
        <f t="shared" si="280"/>
        <v>0</v>
      </c>
      <c r="H768" s="5">
        <f t="shared" si="281"/>
        <v>0</v>
      </c>
      <c r="I768" s="5">
        <f t="shared" si="282"/>
        <v>0</v>
      </c>
      <c r="J768" s="5">
        <f t="shared" si="283"/>
        <v>0</v>
      </c>
      <c r="K768" s="5" t="e">
        <f t="shared" si="284"/>
        <v>#DIV/0!</v>
      </c>
      <c r="M768" s="16"/>
      <c r="N768" s="177">
        <v>0</v>
      </c>
      <c r="O768">
        <v>0</v>
      </c>
      <c r="P768">
        <v>0</v>
      </c>
      <c r="Q768">
        <v>0</v>
      </c>
      <c r="R768">
        <v>0</v>
      </c>
      <c r="S768" s="17">
        <v>0</v>
      </c>
      <c r="T768" s="17">
        <v>0</v>
      </c>
      <c r="U768" s="17">
        <v>0</v>
      </c>
      <c r="V768" s="17">
        <v>0</v>
      </c>
      <c r="BN768" s="16"/>
    </row>
    <row r="769" spans="1:66">
      <c r="A769" s="319"/>
      <c r="B769" s="227"/>
      <c r="C769" s="7">
        <v>600</v>
      </c>
      <c r="D769">
        <f>+入力シート①!AF$17</f>
        <v>0</v>
      </c>
      <c r="E769">
        <f t="shared" si="278"/>
        <v>9</v>
      </c>
      <c r="F769" s="5">
        <f t="shared" si="279"/>
        <v>0</v>
      </c>
      <c r="G769" s="5">
        <f t="shared" si="280"/>
        <v>0</v>
      </c>
      <c r="H769" s="5">
        <f t="shared" si="281"/>
        <v>0</v>
      </c>
      <c r="I769" s="5">
        <f t="shared" si="282"/>
        <v>0</v>
      </c>
      <c r="J769" s="5">
        <f t="shared" si="283"/>
        <v>0</v>
      </c>
      <c r="K769" s="5" t="e">
        <f t="shared" si="284"/>
        <v>#DIV/0!</v>
      </c>
      <c r="M769" s="16"/>
      <c r="N769" s="177">
        <v>0</v>
      </c>
      <c r="O769">
        <v>0</v>
      </c>
      <c r="P769">
        <v>0</v>
      </c>
      <c r="Q769">
        <v>0</v>
      </c>
      <c r="R769">
        <v>0</v>
      </c>
      <c r="S769" s="17">
        <v>0</v>
      </c>
      <c r="T769" s="17">
        <v>0</v>
      </c>
      <c r="U769" s="17">
        <v>0</v>
      </c>
      <c r="V769" s="17">
        <v>0</v>
      </c>
      <c r="BN769" s="16"/>
    </row>
    <row r="770" spans="1:66">
      <c r="A770" s="319"/>
      <c r="B770" s="13"/>
      <c r="C770" s="13"/>
      <c r="D770" s="18"/>
      <c r="E770" s="18"/>
      <c r="F770" s="38"/>
      <c r="G770" s="38"/>
      <c r="H770" s="38"/>
      <c r="I770" s="38"/>
      <c r="J770" s="38"/>
      <c r="K770" s="38"/>
      <c r="L770" s="18"/>
      <c r="M770" s="16"/>
      <c r="N770" s="181"/>
      <c r="O770" s="18"/>
      <c r="P770" s="175"/>
      <c r="Q770" s="175"/>
      <c r="R770" s="175"/>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6"/>
    </row>
    <row r="771" spans="1:66">
      <c r="A771" s="319"/>
      <c r="B771" s="228" t="s">
        <v>25</v>
      </c>
      <c r="C771" s="11" t="s">
        <v>23</v>
      </c>
      <c r="D771">
        <f>+入力シート①!AF$19</f>
        <v>0</v>
      </c>
      <c r="E771">
        <f>+COUNT($M771:$BN771)</f>
        <v>9</v>
      </c>
      <c r="F771" s="5">
        <f>+AVERAGE($M771:$BN771)</f>
        <v>0</v>
      </c>
      <c r="G771" s="5">
        <f>+STDEV($M771:$BN771)</f>
        <v>0</v>
      </c>
      <c r="H771" s="5">
        <f>+MAX($M771:$BN771)</f>
        <v>0</v>
      </c>
      <c r="I771" s="5">
        <f>+MIN($M771:$BN771)</f>
        <v>0</v>
      </c>
      <c r="J771" s="5">
        <f>+D771-F771</f>
        <v>0</v>
      </c>
      <c r="K771" s="5" t="e">
        <f>+J771/G771</f>
        <v>#DIV/0!</v>
      </c>
      <c r="M771" s="16"/>
      <c r="N771" s="177">
        <v>0</v>
      </c>
      <c r="O771">
        <v>0</v>
      </c>
      <c r="P771">
        <v>0</v>
      </c>
      <c r="Q771">
        <v>0</v>
      </c>
      <c r="R771">
        <v>0</v>
      </c>
      <c r="S771" s="17">
        <v>0</v>
      </c>
      <c r="T771" s="17">
        <v>0</v>
      </c>
      <c r="U771" s="17">
        <v>0</v>
      </c>
      <c r="V771" s="17">
        <v>0</v>
      </c>
      <c r="BN771" s="16"/>
    </row>
    <row r="772" spans="1:66">
      <c r="A772" s="319"/>
      <c r="B772" s="229"/>
      <c r="C772" s="8" t="s">
        <v>24</v>
      </c>
      <c r="D772">
        <f>+入力シート①!AF$20</f>
        <v>0</v>
      </c>
      <c r="E772">
        <f>+COUNT($M772:$BN772)</f>
        <v>9</v>
      </c>
      <c r="F772" s="5">
        <f>+AVERAGE($M772:$BN772)</f>
        <v>0</v>
      </c>
      <c r="G772" s="5">
        <f>+STDEV($M772:$BN772)</f>
        <v>0</v>
      </c>
      <c r="H772" s="5">
        <f>+MAX($M772:$BN772)</f>
        <v>0</v>
      </c>
      <c r="I772" s="5">
        <f>+MIN($M772:$BN772)</f>
        <v>0</v>
      </c>
      <c r="J772" s="5">
        <f>+D772-F772</f>
        <v>0</v>
      </c>
      <c r="K772" s="5" t="e">
        <f>+J772/G772</f>
        <v>#DIV/0!</v>
      </c>
      <c r="M772" s="16"/>
      <c r="N772" s="177">
        <v>0</v>
      </c>
      <c r="O772">
        <v>0</v>
      </c>
      <c r="P772">
        <v>0</v>
      </c>
      <c r="Q772">
        <v>0</v>
      </c>
      <c r="R772">
        <v>0</v>
      </c>
      <c r="S772" s="17">
        <v>0</v>
      </c>
      <c r="T772" s="17">
        <v>0</v>
      </c>
      <c r="U772" s="17">
        <v>0</v>
      </c>
      <c r="V772" s="17">
        <v>0</v>
      </c>
      <c r="BN772" s="16"/>
    </row>
    <row r="773" spans="1:66" ht="0.95" customHeight="1">
      <c r="M773" s="16"/>
      <c r="BN773" s="16"/>
    </row>
    <row r="774" spans="1:66" ht="0.95" customHeight="1">
      <c r="M774" s="16"/>
      <c r="BN774" s="16"/>
    </row>
    <row r="775" spans="1:66" ht="0.95" customHeight="1">
      <c r="M775" s="16"/>
      <c r="BN775" s="16"/>
    </row>
    <row r="776" spans="1:66" ht="0.95" customHeight="1">
      <c r="M776" s="16"/>
      <c r="BN776" s="16"/>
    </row>
    <row r="777" spans="1:66" ht="0.95" customHeight="1">
      <c r="M777" s="16"/>
      <c r="BN777" s="16"/>
    </row>
    <row r="778" spans="1:66" ht="0.95" customHeight="1">
      <c r="M778" s="16"/>
      <c r="BN778" s="16"/>
    </row>
    <row r="779" spans="1:66" ht="0.95" customHeight="1">
      <c r="M779" s="16"/>
      <c r="BN779" s="16"/>
    </row>
    <row r="780" spans="1:66" ht="0.95" customHeight="1">
      <c r="M780" s="16"/>
      <c r="BN780" s="16"/>
    </row>
    <row r="781" spans="1:66" ht="16.5" thickBot="1">
      <c r="D781" s="1" t="s">
        <v>26</v>
      </c>
      <c r="E781" s="1" t="s">
        <v>3</v>
      </c>
      <c r="F781" s="4" t="s">
        <v>4</v>
      </c>
      <c r="G781" s="4" t="s">
        <v>8</v>
      </c>
      <c r="H781" s="4" t="s">
        <v>5</v>
      </c>
      <c r="I781" s="4" t="s">
        <v>6</v>
      </c>
      <c r="J781" s="4" t="s">
        <v>7</v>
      </c>
      <c r="K781" s="5" t="s">
        <v>56</v>
      </c>
      <c r="M781" s="16"/>
      <c r="N781" s="178" t="s">
        <v>26</v>
      </c>
      <c r="O781" s="1" t="s">
        <v>26</v>
      </c>
      <c r="P781" s="1" t="s">
        <v>26</v>
      </c>
      <c r="Q781" s="1" t="s">
        <v>26</v>
      </c>
      <c r="R781" s="1" t="s">
        <v>26</v>
      </c>
      <c r="S781" s="17" t="s">
        <v>105</v>
      </c>
      <c r="T781" s="17" t="s">
        <v>105</v>
      </c>
      <c r="U781" s="17" t="s">
        <v>105</v>
      </c>
      <c r="X781" s="156"/>
      <c r="AA781" s="156"/>
      <c r="AB781" s="91"/>
      <c r="AC781" s="91"/>
      <c r="AD781" s="1"/>
      <c r="AE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6"/>
    </row>
    <row r="782" spans="1:66">
      <c r="A782" s="319"/>
      <c r="B782" s="230" t="s">
        <v>18</v>
      </c>
      <c r="C782" s="231"/>
      <c r="D782" s="92">
        <f>+入力シート①!AG$2</f>
        <v>0</v>
      </c>
      <c r="E782" s="19"/>
      <c r="F782" s="32"/>
      <c r="G782" s="32"/>
      <c r="H782" s="32"/>
      <c r="I782" s="32"/>
      <c r="J782" s="32"/>
      <c r="K782" s="33"/>
      <c r="M782" s="16"/>
      <c r="N782" s="92">
        <v>0</v>
      </c>
      <c r="O782" s="92">
        <v>0</v>
      </c>
      <c r="P782" s="92">
        <v>0</v>
      </c>
      <c r="Q782" s="92">
        <v>0</v>
      </c>
      <c r="R782" s="92">
        <v>0</v>
      </c>
      <c r="S782" s="165">
        <v>0</v>
      </c>
      <c r="T782" s="165">
        <v>0</v>
      </c>
      <c r="U782" s="165">
        <v>0</v>
      </c>
      <c r="V782" s="17">
        <v>0</v>
      </c>
      <c r="X782" s="165"/>
      <c r="Y782" s="17">
        <f t="shared" ref="Y782:BF782" si="285">+Y$1</f>
        <v>2008</v>
      </c>
      <c r="Z782" s="17">
        <f t="shared" si="285"/>
        <v>2007</v>
      </c>
      <c r="AA782" s="17">
        <f t="shared" si="285"/>
        <v>2006</v>
      </c>
      <c r="AB782" s="90">
        <f t="shared" si="285"/>
        <v>2005</v>
      </c>
      <c r="AC782" s="90">
        <f t="shared" si="285"/>
        <v>2004</v>
      </c>
      <c r="AD782">
        <f t="shared" si="285"/>
        <v>2003</v>
      </c>
      <c r="AE782">
        <f t="shared" si="285"/>
        <v>2002</v>
      </c>
      <c r="AF782">
        <f t="shared" si="285"/>
        <v>2001</v>
      </c>
      <c r="AG782">
        <f t="shared" si="285"/>
        <v>2000</v>
      </c>
      <c r="AH782">
        <f t="shared" si="285"/>
        <v>1999</v>
      </c>
      <c r="AI782">
        <f t="shared" si="285"/>
        <v>1998</v>
      </c>
      <c r="AJ782">
        <f t="shared" si="285"/>
        <v>1997</v>
      </c>
      <c r="AK782">
        <f t="shared" si="285"/>
        <v>1996</v>
      </c>
      <c r="AL782">
        <f t="shared" si="285"/>
        <v>1995</v>
      </c>
      <c r="AM782">
        <f t="shared" si="285"/>
        <v>1994</v>
      </c>
      <c r="AN782">
        <f t="shared" si="285"/>
        <v>0</v>
      </c>
      <c r="AO782">
        <f t="shared" si="285"/>
        <v>1992</v>
      </c>
      <c r="AP782">
        <f t="shared" si="285"/>
        <v>1991</v>
      </c>
      <c r="AQ782">
        <f t="shared" si="285"/>
        <v>1990</v>
      </c>
      <c r="AR782">
        <f t="shared" si="285"/>
        <v>1990</v>
      </c>
      <c r="AS782">
        <f t="shared" si="285"/>
        <v>1990</v>
      </c>
      <c r="AT782">
        <f t="shared" si="285"/>
        <v>1989</v>
      </c>
      <c r="AU782">
        <f t="shared" si="285"/>
        <v>1989</v>
      </c>
      <c r="AV782">
        <f t="shared" si="285"/>
        <v>1988</v>
      </c>
      <c r="AW782">
        <f t="shared" si="285"/>
        <v>1987</v>
      </c>
      <c r="AX782">
        <f t="shared" si="285"/>
        <v>1987</v>
      </c>
      <c r="AY782">
        <f t="shared" si="285"/>
        <v>1986</v>
      </c>
      <c r="AZ782">
        <f t="shared" si="285"/>
        <v>1986</v>
      </c>
      <c r="BA782">
        <f t="shared" si="285"/>
        <v>1986</v>
      </c>
      <c r="BB782">
        <f t="shared" si="285"/>
        <v>1985</v>
      </c>
      <c r="BC782">
        <f t="shared" si="285"/>
        <v>1985</v>
      </c>
      <c r="BD782">
        <f t="shared" si="285"/>
        <v>1985</v>
      </c>
      <c r="BE782">
        <f t="shared" si="285"/>
        <v>1984</v>
      </c>
      <c r="BF782">
        <f t="shared" si="285"/>
        <v>1984</v>
      </c>
      <c r="BG782">
        <f t="shared" ref="BG782:BM782" si="286">+BG$1</f>
        <v>1984</v>
      </c>
      <c r="BH782">
        <f t="shared" si="286"/>
        <v>1983</v>
      </c>
      <c r="BI782">
        <f t="shared" si="286"/>
        <v>1983</v>
      </c>
      <c r="BJ782">
        <f t="shared" si="286"/>
        <v>1983</v>
      </c>
      <c r="BK782">
        <f t="shared" si="286"/>
        <v>1982</v>
      </c>
      <c r="BL782">
        <f t="shared" si="286"/>
        <v>1981</v>
      </c>
      <c r="BM782">
        <f t="shared" si="286"/>
        <v>1980</v>
      </c>
      <c r="BN782" s="16"/>
    </row>
    <row r="783" spans="1:66">
      <c r="A783" s="319"/>
      <c r="B783" s="230" t="s">
        <v>19</v>
      </c>
      <c r="C783" s="231"/>
      <c r="D783" s="93">
        <f>+入力シート①!AG$2</f>
        <v>0</v>
      </c>
      <c r="E783" s="20"/>
      <c r="F783" s="34"/>
      <c r="G783" s="34"/>
      <c r="H783" s="34"/>
      <c r="I783" s="34"/>
      <c r="J783" s="34"/>
      <c r="K783" s="35"/>
      <c r="M783" s="16"/>
      <c r="N783" s="93">
        <v>0</v>
      </c>
      <c r="O783" s="93">
        <v>0</v>
      </c>
      <c r="P783" s="93">
        <v>0</v>
      </c>
      <c r="Q783" s="93">
        <v>0</v>
      </c>
      <c r="R783" s="93">
        <v>0</v>
      </c>
      <c r="S783" s="166">
        <v>0</v>
      </c>
      <c r="T783" s="166">
        <v>0</v>
      </c>
      <c r="U783" s="166">
        <v>0</v>
      </c>
      <c r="V783" s="17">
        <v>0</v>
      </c>
      <c r="X783" s="166"/>
      <c r="Y783" s="17">
        <f>+Y$3</f>
        <v>11</v>
      </c>
      <c r="Z783" s="17">
        <f>+Z$3</f>
        <v>11</v>
      </c>
      <c r="AA783" s="17">
        <f t="shared" ref="AA783:BM783" si="287">+AA$3</f>
        <v>11</v>
      </c>
      <c r="AB783" s="90">
        <f t="shared" si="287"/>
        <v>11</v>
      </c>
      <c r="AC783" s="90">
        <f t="shared" si="287"/>
        <v>11</v>
      </c>
      <c r="AD783">
        <f t="shared" si="287"/>
        <v>11</v>
      </c>
      <c r="AE783">
        <f t="shared" si="287"/>
        <v>11</v>
      </c>
      <c r="AF783">
        <f t="shared" si="287"/>
        <v>11</v>
      </c>
      <c r="AG783">
        <f t="shared" si="287"/>
        <v>11</v>
      </c>
      <c r="AH783">
        <f t="shared" si="287"/>
        <v>11</v>
      </c>
      <c r="AI783">
        <f t="shared" si="287"/>
        <v>11</v>
      </c>
      <c r="AJ783">
        <f t="shared" si="287"/>
        <v>11</v>
      </c>
      <c r="AK783">
        <f t="shared" si="287"/>
        <v>11</v>
      </c>
      <c r="AL783">
        <f t="shared" si="287"/>
        <v>11</v>
      </c>
      <c r="AM783">
        <f t="shared" si="287"/>
        <v>11</v>
      </c>
      <c r="AN783">
        <f t="shared" si="287"/>
        <v>11</v>
      </c>
      <c r="AO783">
        <f t="shared" si="287"/>
        <v>11</v>
      </c>
      <c r="AP783">
        <f t="shared" si="287"/>
        <v>11</v>
      </c>
      <c r="AQ783">
        <f t="shared" si="287"/>
        <v>11</v>
      </c>
      <c r="AR783">
        <f t="shared" si="287"/>
        <v>11</v>
      </c>
      <c r="AS783">
        <f t="shared" si="287"/>
        <v>11</v>
      </c>
      <c r="AT783">
        <f t="shared" si="287"/>
        <v>11</v>
      </c>
      <c r="AU783">
        <f t="shared" si="287"/>
        <v>11</v>
      </c>
      <c r="AV783">
        <f t="shared" si="287"/>
        <v>11</v>
      </c>
      <c r="AW783">
        <f t="shared" si="287"/>
        <v>11</v>
      </c>
      <c r="AX783">
        <f t="shared" si="287"/>
        <v>11</v>
      </c>
      <c r="AY783">
        <f t="shared" si="287"/>
        <v>11</v>
      </c>
      <c r="AZ783">
        <f t="shared" si="287"/>
        <v>11</v>
      </c>
      <c r="BA783">
        <f t="shared" si="287"/>
        <v>11</v>
      </c>
      <c r="BB783">
        <f t="shared" si="287"/>
        <v>11</v>
      </c>
      <c r="BC783">
        <f t="shared" si="287"/>
        <v>11</v>
      </c>
      <c r="BD783">
        <f t="shared" si="287"/>
        <v>11</v>
      </c>
      <c r="BE783">
        <f t="shared" si="287"/>
        <v>11</v>
      </c>
      <c r="BF783">
        <f t="shared" si="287"/>
        <v>11</v>
      </c>
      <c r="BG783">
        <f t="shared" si="287"/>
        <v>11</v>
      </c>
      <c r="BH783">
        <f t="shared" si="287"/>
        <v>11</v>
      </c>
      <c r="BI783">
        <f t="shared" si="287"/>
        <v>11</v>
      </c>
      <c r="BJ783">
        <f t="shared" si="287"/>
        <v>11</v>
      </c>
      <c r="BK783">
        <f t="shared" si="287"/>
        <v>11</v>
      </c>
      <c r="BL783">
        <f t="shared" si="287"/>
        <v>11</v>
      </c>
      <c r="BM783">
        <f t="shared" si="287"/>
        <v>11</v>
      </c>
      <c r="BN783" s="16"/>
    </row>
    <row r="784" spans="1:66">
      <c r="A784" s="319"/>
      <c r="B784" s="230" t="s">
        <v>20</v>
      </c>
      <c r="C784" s="231"/>
      <c r="D784" s="94">
        <f>+入力シート①!AG$2</f>
        <v>0</v>
      </c>
      <c r="E784" s="20"/>
      <c r="F784" s="34"/>
      <c r="G784" s="34"/>
      <c r="H784" s="34"/>
      <c r="I784" s="34"/>
      <c r="J784" s="34"/>
      <c r="K784" s="35"/>
      <c r="M784" s="16"/>
      <c r="N784" s="201">
        <v>0</v>
      </c>
      <c r="O784" s="94">
        <v>0</v>
      </c>
      <c r="P784" s="94">
        <v>0</v>
      </c>
      <c r="Q784" s="94">
        <v>0</v>
      </c>
      <c r="R784" s="94">
        <v>0</v>
      </c>
      <c r="S784" s="163">
        <v>0</v>
      </c>
      <c r="T784" s="163">
        <v>0</v>
      </c>
      <c r="U784" s="163">
        <v>0</v>
      </c>
      <c r="V784" s="17">
        <v>0</v>
      </c>
      <c r="X784" s="163"/>
      <c r="BN784" s="16"/>
    </row>
    <row r="785" spans="1:66">
      <c r="A785" s="319"/>
      <c r="B785" s="230" t="s">
        <v>57</v>
      </c>
      <c r="C785" s="231"/>
      <c r="D785">
        <f>+入力シート①!AG$3</f>
        <v>0</v>
      </c>
      <c r="E785" s="20"/>
      <c r="F785" s="34"/>
      <c r="G785" s="34"/>
      <c r="H785" s="34"/>
      <c r="I785" s="34"/>
      <c r="J785" s="34"/>
      <c r="K785" s="35"/>
      <c r="M785" s="16"/>
      <c r="N785" s="177">
        <v>0</v>
      </c>
      <c r="O785">
        <v>0</v>
      </c>
      <c r="P785">
        <v>0</v>
      </c>
      <c r="Q785">
        <v>0</v>
      </c>
      <c r="R785">
        <v>0</v>
      </c>
      <c r="S785" s="17">
        <v>0</v>
      </c>
      <c r="T785" s="17">
        <v>0</v>
      </c>
      <c r="U785" s="17">
        <v>0</v>
      </c>
      <c r="V785" s="17">
        <v>0</v>
      </c>
      <c r="Y785" s="17">
        <f>+$A$782</f>
        <v>0</v>
      </c>
      <c r="Z785" s="17">
        <f>+$A$782</f>
        <v>0</v>
      </c>
      <c r="AA785" s="17">
        <f t="shared" ref="AA785:BM785" si="288">+$A$782</f>
        <v>0</v>
      </c>
      <c r="AB785" s="90">
        <f t="shared" si="288"/>
        <v>0</v>
      </c>
      <c r="AC785" s="90">
        <f t="shared" si="288"/>
        <v>0</v>
      </c>
      <c r="AD785">
        <f t="shared" si="288"/>
        <v>0</v>
      </c>
      <c r="AE785">
        <f t="shared" si="288"/>
        <v>0</v>
      </c>
      <c r="AF785">
        <f t="shared" si="288"/>
        <v>0</v>
      </c>
      <c r="AG785">
        <f t="shared" si="288"/>
        <v>0</v>
      </c>
      <c r="AH785">
        <f t="shared" si="288"/>
        <v>0</v>
      </c>
      <c r="AI785">
        <f t="shared" si="288"/>
        <v>0</v>
      </c>
      <c r="AJ785">
        <f t="shared" si="288"/>
        <v>0</v>
      </c>
      <c r="AK785">
        <f t="shared" si="288"/>
        <v>0</v>
      </c>
      <c r="AL785">
        <f t="shared" si="288"/>
        <v>0</v>
      </c>
      <c r="AM785">
        <f t="shared" si="288"/>
        <v>0</v>
      </c>
      <c r="AN785">
        <f t="shared" si="288"/>
        <v>0</v>
      </c>
      <c r="AO785">
        <f t="shared" si="288"/>
        <v>0</v>
      </c>
      <c r="AP785">
        <f t="shared" si="288"/>
        <v>0</v>
      </c>
      <c r="AQ785">
        <f t="shared" si="288"/>
        <v>0</v>
      </c>
      <c r="AR785">
        <f t="shared" si="288"/>
        <v>0</v>
      </c>
      <c r="AS785">
        <f t="shared" si="288"/>
        <v>0</v>
      </c>
      <c r="AT785">
        <f t="shared" si="288"/>
        <v>0</v>
      </c>
      <c r="AU785">
        <f t="shared" si="288"/>
        <v>0</v>
      </c>
      <c r="AV785">
        <f t="shared" si="288"/>
        <v>0</v>
      </c>
      <c r="AW785">
        <f t="shared" si="288"/>
        <v>0</v>
      </c>
      <c r="AX785">
        <f t="shared" si="288"/>
        <v>0</v>
      </c>
      <c r="AY785">
        <f t="shared" si="288"/>
        <v>0</v>
      </c>
      <c r="AZ785">
        <f t="shared" si="288"/>
        <v>0</v>
      </c>
      <c r="BA785">
        <f t="shared" si="288"/>
        <v>0</v>
      </c>
      <c r="BB785">
        <f t="shared" si="288"/>
        <v>0</v>
      </c>
      <c r="BC785">
        <f t="shared" si="288"/>
        <v>0</v>
      </c>
      <c r="BD785">
        <f t="shared" si="288"/>
        <v>0</v>
      </c>
      <c r="BE785">
        <f t="shared" si="288"/>
        <v>0</v>
      </c>
      <c r="BF785">
        <f t="shared" si="288"/>
        <v>0</v>
      </c>
      <c r="BG785">
        <f t="shared" si="288"/>
        <v>0</v>
      </c>
      <c r="BH785">
        <f t="shared" si="288"/>
        <v>0</v>
      </c>
      <c r="BI785">
        <f t="shared" si="288"/>
        <v>0</v>
      </c>
      <c r="BJ785">
        <f t="shared" si="288"/>
        <v>0</v>
      </c>
      <c r="BK785">
        <f t="shared" si="288"/>
        <v>0</v>
      </c>
      <c r="BL785">
        <f t="shared" si="288"/>
        <v>0</v>
      </c>
      <c r="BM785">
        <f t="shared" si="288"/>
        <v>0</v>
      </c>
      <c r="BN785" s="16"/>
    </row>
    <row r="786" spans="1:66" ht="16.5" thickBot="1">
      <c r="A786" s="319"/>
      <c r="B786" s="230" t="s">
        <v>21</v>
      </c>
      <c r="C786" s="231"/>
      <c r="D786" s="99">
        <f>+入力シート①!AG$4</f>
        <v>0</v>
      </c>
      <c r="E786" s="21"/>
      <c r="F786" s="36"/>
      <c r="G786" s="36"/>
      <c r="H786" s="36"/>
      <c r="I786" s="36"/>
      <c r="J786" s="36"/>
      <c r="K786" s="37"/>
      <c r="M786" s="16"/>
      <c r="N786" s="202">
        <v>0</v>
      </c>
      <c r="O786" s="99">
        <v>0</v>
      </c>
      <c r="P786" s="99">
        <v>0</v>
      </c>
      <c r="Q786" s="99">
        <v>0</v>
      </c>
      <c r="R786" s="99">
        <v>0</v>
      </c>
      <c r="S786" s="164">
        <v>0</v>
      </c>
      <c r="T786" s="164">
        <v>0</v>
      </c>
      <c r="U786" s="164">
        <v>0</v>
      </c>
      <c r="V786" s="17">
        <v>0</v>
      </c>
      <c r="X786" s="164"/>
      <c r="BN786" s="16"/>
    </row>
    <row r="787" spans="1:66">
      <c r="A787" s="319"/>
      <c r="B787" s="227" t="s">
        <v>22</v>
      </c>
      <c r="C787" s="7">
        <v>0</v>
      </c>
      <c r="D787">
        <f>+入力シート①!AG$5</f>
        <v>0</v>
      </c>
      <c r="E787">
        <f t="shared" ref="E787:E799" si="289">+COUNT($M787:$BN787)</f>
        <v>9</v>
      </c>
      <c r="F787" s="5">
        <f t="shared" ref="F787:F799" si="290">+AVERAGE($M787:$BN787)</f>
        <v>0</v>
      </c>
      <c r="G787" s="5">
        <f t="shared" ref="G787:G799" si="291">+STDEV($M787:$BN787)</f>
        <v>0</v>
      </c>
      <c r="H787" s="5">
        <f t="shared" ref="H787:H799" si="292">+MAX($M787:$BN787)</f>
        <v>0</v>
      </c>
      <c r="I787" s="5">
        <f t="shared" ref="I787:I799" si="293">+MIN($M787:$BN787)</f>
        <v>0</v>
      </c>
      <c r="J787" s="5">
        <f>+D787-F787</f>
        <v>0</v>
      </c>
      <c r="K787" s="5" t="e">
        <f>+J787/G787</f>
        <v>#DIV/0!</v>
      </c>
      <c r="M787" s="16"/>
      <c r="N787" s="177">
        <v>0</v>
      </c>
      <c r="O787">
        <v>0</v>
      </c>
      <c r="P787">
        <v>0</v>
      </c>
      <c r="Q787">
        <v>0</v>
      </c>
      <c r="R787">
        <v>0</v>
      </c>
      <c r="S787" s="17">
        <v>0</v>
      </c>
      <c r="T787" s="17">
        <v>0</v>
      </c>
      <c r="U787" s="17">
        <v>0</v>
      </c>
      <c r="V787" s="17">
        <v>0</v>
      </c>
      <c r="BN787" s="16"/>
    </row>
    <row r="788" spans="1:66">
      <c r="A788" s="319"/>
      <c r="B788" s="227"/>
      <c r="C788" s="7">
        <v>10</v>
      </c>
      <c r="D788">
        <f>+入力シート①!AG$6</f>
        <v>0</v>
      </c>
      <c r="E788">
        <f t="shared" si="289"/>
        <v>9</v>
      </c>
      <c r="F788" s="5">
        <f t="shared" si="290"/>
        <v>0</v>
      </c>
      <c r="G788" s="5">
        <f t="shared" si="291"/>
        <v>0</v>
      </c>
      <c r="H788" s="5">
        <f t="shared" si="292"/>
        <v>0</v>
      </c>
      <c r="I788" s="5">
        <f t="shared" si="293"/>
        <v>0</v>
      </c>
      <c r="J788" s="5">
        <f t="shared" ref="J788:J799" si="294">+D788-F788</f>
        <v>0</v>
      </c>
      <c r="K788" s="5" t="e">
        <f t="shared" ref="K788:K799" si="295">+J788/G788</f>
        <v>#DIV/0!</v>
      </c>
      <c r="M788" s="16"/>
      <c r="N788" s="177">
        <v>0</v>
      </c>
      <c r="O788">
        <v>0</v>
      </c>
      <c r="P788">
        <v>0</v>
      </c>
      <c r="Q788">
        <v>0</v>
      </c>
      <c r="R788">
        <v>0</v>
      </c>
      <c r="S788" s="17">
        <v>0</v>
      </c>
      <c r="T788" s="17">
        <v>0</v>
      </c>
      <c r="U788" s="17">
        <v>0</v>
      </c>
      <c r="V788" s="17">
        <v>0</v>
      </c>
      <c r="BN788" s="16"/>
    </row>
    <row r="789" spans="1:66">
      <c r="A789" s="319"/>
      <c r="B789" s="227"/>
      <c r="C789" s="7">
        <v>20</v>
      </c>
      <c r="D789">
        <f>+入力シート①!AG$7</f>
        <v>0</v>
      </c>
      <c r="E789">
        <f t="shared" si="289"/>
        <v>9</v>
      </c>
      <c r="F789" s="5">
        <f t="shared" si="290"/>
        <v>0</v>
      </c>
      <c r="G789" s="5">
        <f t="shared" si="291"/>
        <v>0</v>
      </c>
      <c r="H789" s="5">
        <f t="shared" si="292"/>
        <v>0</v>
      </c>
      <c r="I789" s="5">
        <f t="shared" si="293"/>
        <v>0</v>
      </c>
      <c r="J789" s="5">
        <f t="shared" si="294"/>
        <v>0</v>
      </c>
      <c r="K789" s="5" t="e">
        <f t="shared" si="295"/>
        <v>#DIV/0!</v>
      </c>
      <c r="M789" s="16"/>
      <c r="N789" s="177">
        <v>0</v>
      </c>
      <c r="O789">
        <v>0</v>
      </c>
      <c r="P789">
        <v>0</v>
      </c>
      <c r="Q789">
        <v>0</v>
      </c>
      <c r="R789">
        <v>0</v>
      </c>
      <c r="S789" s="17">
        <v>0</v>
      </c>
      <c r="T789" s="17">
        <v>0</v>
      </c>
      <c r="U789" s="17">
        <v>0</v>
      </c>
      <c r="V789" s="17">
        <v>0</v>
      </c>
      <c r="BN789" s="16"/>
    </row>
    <row r="790" spans="1:66">
      <c r="A790" s="319"/>
      <c r="B790" s="227"/>
      <c r="C790" s="7">
        <v>30</v>
      </c>
      <c r="D790">
        <f>+入力シート①!AG$8</f>
        <v>0</v>
      </c>
      <c r="E790">
        <f t="shared" si="289"/>
        <v>9</v>
      </c>
      <c r="F790" s="5">
        <f t="shared" si="290"/>
        <v>0</v>
      </c>
      <c r="G790" s="5">
        <f t="shared" si="291"/>
        <v>0</v>
      </c>
      <c r="H790" s="5">
        <f t="shared" si="292"/>
        <v>0</v>
      </c>
      <c r="I790" s="5">
        <f t="shared" si="293"/>
        <v>0</v>
      </c>
      <c r="J790" s="5">
        <f t="shared" si="294"/>
        <v>0</v>
      </c>
      <c r="K790" s="5" t="e">
        <f t="shared" si="295"/>
        <v>#DIV/0!</v>
      </c>
      <c r="M790" s="16"/>
      <c r="N790" s="177">
        <v>0</v>
      </c>
      <c r="O790">
        <v>0</v>
      </c>
      <c r="P790">
        <v>0</v>
      </c>
      <c r="Q790">
        <v>0</v>
      </c>
      <c r="R790">
        <v>0</v>
      </c>
      <c r="S790" s="17">
        <v>0</v>
      </c>
      <c r="T790" s="17">
        <v>0</v>
      </c>
      <c r="U790" s="17">
        <v>0</v>
      </c>
      <c r="V790" s="17">
        <v>0</v>
      </c>
      <c r="BN790" s="16"/>
    </row>
    <row r="791" spans="1:66">
      <c r="A791" s="319"/>
      <c r="B791" s="227"/>
      <c r="C791" s="7">
        <v>50</v>
      </c>
      <c r="D791">
        <f>+入力シート①!AG$9</f>
        <v>0</v>
      </c>
      <c r="E791">
        <f t="shared" si="289"/>
        <v>9</v>
      </c>
      <c r="F791" s="5">
        <f t="shared" si="290"/>
        <v>0</v>
      </c>
      <c r="G791" s="5">
        <f t="shared" si="291"/>
        <v>0</v>
      </c>
      <c r="H791" s="5">
        <f t="shared" si="292"/>
        <v>0</v>
      </c>
      <c r="I791" s="5">
        <f t="shared" si="293"/>
        <v>0</v>
      </c>
      <c r="J791" s="5">
        <f t="shared" si="294"/>
        <v>0</v>
      </c>
      <c r="K791" s="5" t="e">
        <f t="shared" si="295"/>
        <v>#DIV/0!</v>
      </c>
      <c r="M791" s="16"/>
      <c r="N791" s="177">
        <v>0</v>
      </c>
      <c r="O791">
        <v>0</v>
      </c>
      <c r="P791">
        <v>0</v>
      </c>
      <c r="Q791">
        <v>0</v>
      </c>
      <c r="R791">
        <v>0</v>
      </c>
      <c r="S791" s="17">
        <v>0</v>
      </c>
      <c r="T791" s="17">
        <v>0</v>
      </c>
      <c r="U791" s="17">
        <v>0</v>
      </c>
      <c r="V791" s="17">
        <v>0</v>
      </c>
      <c r="BN791" s="16"/>
    </row>
    <row r="792" spans="1:66">
      <c r="A792" s="319"/>
      <c r="B792" s="227"/>
      <c r="C792" s="7">
        <v>75</v>
      </c>
      <c r="D792">
        <f>+入力シート①!AG$10</f>
        <v>0</v>
      </c>
      <c r="E792">
        <f t="shared" si="289"/>
        <v>9</v>
      </c>
      <c r="F792" s="5">
        <f t="shared" si="290"/>
        <v>0</v>
      </c>
      <c r="G792" s="5">
        <f t="shared" si="291"/>
        <v>0</v>
      </c>
      <c r="H792" s="5">
        <f t="shared" si="292"/>
        <v>0</v>
      </c>
      <c r="I792" s="5">
        <f t="shared" si="293"/>
        <v>0</v>
      </c>
      <c r="J792" s="5">
        <f t="shared" si="294"/>
        <v>0</v>
      </c>
      <c r="K792" s="5" t="e">
        <f t="shared" si="295"/>
        <v>#DIV/0!</v>
      </c>
      <c r="M792" s="16"/>
      <c r="N792" s="177">
        <v>0</v>
      </c>
      <c r="O792">
        <v>0</v>
      </c>
      <c r="P792">
        <v>0</v>
      </c>
      <c r="Q792">
        <v>0</v>
      </c>
      <c r="R792">
        <v>0</v>
      </c>
      <c r="S792" s="17">
        <v>0</v>
      </c>
      <c r="T792" s="17">
        <v>0</v>
      </c>
      <c r="U792" s="17">
        <v>0</v>
      </c>
      <c r="V792" s="17">
        <v>0</v>
      </c>
      <c r="BN792" s="16"/>
    </row>
    <row r="793" spans="1:66">
      <c r="A793" s="319"/>
      <c r="B793" s="227"/>
      <c r="C793" s="7">
        <v>100</v>
      </c>
      <c r="D793">
        <f>+入力シート①!AG$11</f>
        <v>0</v>
      </c>
      <c r="E793">
        <f t="shared" si="289"/>
        <v>9</v>
      </c>
      <c r="F793" s="5">
        <f t="shared" si="290"/>
        <v>0</v>
      </c>
      <c r="G793" s="5">
        <f t="shared" si="291"/>
        <v>0</v>
      </c>
      <c r="H793" s="5">
        <f t="shared" si="292"/>
        <v>0</v>
      </c>
      <c r="I793" s="5">
        <f t="shared" si="293"/>
        <v>0</v>
      </c>
      <c r="J793" s="5">
        <f t="shared" si="294"/>
        <v>0</v>
      </c>
      <c r="K793" s="5" t="e">
        <f t="shared" si="295"/>
        <v>#DIV/0!</v>
      </c>
      <c r="M793" s="16"/>
      <c r="N793" s="177">
        <v>0</v>
      </c>
      <c r="O793">
        <v>0</v>
      </c>
      <c r="P793">
        <v>0</v>
      </c>
      <c r="Q793">
        <v>0</v>
      </c>
      <c r="R793">
        <v>0</v>
      </c>
      <c r="S793" s="17">
        <v>0</v>
      </c>
      <c r="T793" s="17">
        <v>0</v>
      </c>
      <c r="U793" s="17">
        <v>0</v>
      </c>
      <c r="V793" s="17">
        <v>0</v>
      </c>
      <c r="BN793" s="16"/>
    </row>
    <row r="794" spans="1:66">
      <c r="A794" s="319"/>
      <c r="B794" s="227"/>
      <c r="C794" s="7">
        <v>150</v>
      </c>
      <c r="D794">
        <f>+入力シート①!AG$12</f>
        <v>0</v>
      </c>
      <c r="E794">
        <f t="shared" si="289"/>
        <v>9</v>
      </c>
      <c r="F794" s="5">
        <f t="shared" si="290"/>
        <v>0</v>
      </c>
      <c r="G794" s="5">
        <f t="shared" si="291"/>
        <v>0</v>
      </c>
      <c r="H794" s="5">
        <f t="shared" si="292"/>
        <v>0</v>
      </c>
      <c r="I794" s="5">
        <f t="shared" si="293"/>
        <v>0</v>
      </c>
      <c r="J794" s="5">
        <f t="shared" si="294"/>
        <v>0</v>
      </c>
      <c r="K794" s="5" t="e">
        <f t="shared" si="295"/>
        <v>#DIV/0!</v>
      </c>
      <c r="M794" s="16"/>
      <c r="N794" s="177">
        <v>0</v>
      </c>
      <c r="O794">
        <v>0</v>
      </c>
      <c r="P794">
        <v>0</v>
      </c>
      <c r="Q794">
        <v>0</v>
      </c>
      <c r="R794">
        <v>0</v>
      </c>
      <c r="S794" s="17">
        <v>0</v>
      </c>
      <c r="T794" s="17">
        <v>0</v>
      </c>
      <c r="U794" s="17">
        <v>0</v>
      </c>
      <c r="V794" s="17">
        <v>0</v>
      </c>
      <c r="BN794" s="16"/>
    </row>
    <row r="795" spans="1:66">
      <c r="A795" s="319"/>
      <c r="B795" s="227"/>
      <c r="C795" s="7">
        <v>200</v>
      </c>
      <c r="D795">
        <f>+入力シート①!AG$13</f>
        <v>0</v>
      </c>
      <c r="E795">
        <f t="shared" si="289"/>
        <v>9</v>
      </c>
      <c r="F795" s="5">
        <f t="shared" si="290"/>
        <v>0</v>
      </c>
      <c r="G795" s="5">
        <f t="shared" si="291"/>
        <v>0</v>
      </c>
      <c r="H795" s="5">
        <f t="shared" si="292"/>
        <v>0</v>
      </c>
      <c r="I795" s="5">
        <f t="shared" si="293"/>
        <v>0</v>
      </c>
      <c r="J795" s="5">
        <f t="shared" si="294"/>
        <v>0</v>
      </c>
      <c r="K795" s="5" t="e">
        <f t="shared" si="295"/>
        <v>#DIV/0!</v>
      </c>
      <c r="M795" s="16"/>
      <c r="N795" s="177">
        <v>0</v>
      </c>
      <c r="O795">
        <v>0</v>
      </c>
      <c r="P795">
        <v>0</v>
      </c>
      <c r="Q795">
        <v>0</v>
      </c>
      <c r="R795">
        <v>0</v>
      </c>
      <c r="S795" s="17">
        <v>0</v>
      </c>
      <c r="T795" s="17">
        <v>0</v>
      </c>
      <c r="U795" s="17">
        <v>0</v>
      </c>
      <c r="V795" s="17">
        <v>0</v>
      </c>
      <c r="BN795" s="16"/>
    </row>
    <row r="796" spans="1:66">
      <c r="A796" s="319"/>
      <c r="B796" s="227"/>
      <c r="C796" s="7">
        <v>300</v>
      </c>
      <c r="D796">
        <f>+入力シート①!AG$14</f>
        <v>0</v>
      </c>
      <c r="E796">
        <f t="shared" si="289"/>
        <v>9</v>
      </c>
      <c r="F796" s="5">
        <f t="shared" si="290"/>
        <v>0</v>
      </c>
      <c r="G796" s="5">
        <f t="shared" si="291"/>
        <v>0</v>
      </c>
      <c r="H796" s="5">
        <f t="shared" si="292"/>
        <v>0</v>
      </c>
      <c r="I796" s="5">
        <f t="shared" si="293"/>
        <v>0</v>
      </c>
      <c r="J796" s="5">
        <f t="shared" si="294"/>
        <v>0</v>
      </c>
      <c r="K796" s="5" t="e">
        <f t="shared" si="295"/>
        <v>#DIV/0!</v>
      </c>
      <c r="M796" s="16"/>
      <c r="N796" s="177">
        <v>0</v>
      </c>
      <c r="O796">
        <v>0</v>
      </c>
      <c r="P796">
        <v>0</v>
      </c>
      <c r="Q796">
        <v>0</v>
      </c>
      <c r="R796">
        <v>0</v>
      </c>
      <c r="S796" s="17">
        <v>0</v>
      </c>
      <c r="T796" s="17">
        <v>0</v>
      </c>
      <c r="U796" s="17">
        <v>0</v>
      </c>
      <c r="V796" s="17">
        <v>0</v>
      </c>
      <c r="BN796" s="16"/>
    </row>
    <row r="797" spans="1:66">
      <c r="A797" s="319"/>
      <c r="B797" s="227"/>
      <c r="C797" s="7">
        <v>400</v>
      </c>
      <c r="D797">
        <f>+入力シート①!AG$15</f>
        <v>0</v>
      </c>
      <c r="E797">
        <f t="shared" si="289"/>
        <v>9</v>
      </c>
      <c r="F797" s="5">
        <f t="shared" si="290"/>
        <v>0</v>
      </c>
      <c r="G797" s="5">
        <f t="shared" si="291"/>
        <v>0</v>
      </c>
      <c r="H797" s="5">
        <f t="shared" si="292"/>
        <v>0</v>
      </c>
      <c r="I797" s="5">
        <f t="shared" si="293"/>
        <v>0</v>
      </c>
      <c r="J797" s="5">
        <f t="shared" si="294"/>
        <v>0</v>
      </c>
      <c r="K797" s="5" t="e">
        <f t="shared" si="295"/>
        <v>#DIV/0!</v>
      </c>
      <c r="M797" s="16"/>
      <c r="N797" s="177">
        <v>0</v>
      </c>
      <c r="O797">
        <v>0</v>
      </c>
      <c r="P797">
        <v>0</v>
      </c>
      <c r="Q797">
        <v>0</v>
      </c>
      <c r="R797">
        <v>0</v>
      </c>
      <c r="S797" s="17">
        <v>0</v>
      </c>
      <c r="T797" s="17">
        <v>0</v>
      </c>
      <c r="U797" s="17">
        <v>0</v>
      </c>
      <c r="V797" s="17">
        <v>0</v>
      </c>
      <c r="BN797" s="16"/>
    </row>
    <row r="798" spans="1:66">
      <c r="A798" s="319"/>
      <c r="B798" s="227"/>
      <c r="C798" s="7">
        <v>500</v>
      </c>
      <c r="D798">
        <f>+入力シート①!AG$16</f>
        <v>0</v>
      </c>
      <c r="E798">
        <f t="shared" si="289"/>
        <v>9</v>
      </c>
      <c r="F798" s="5">
        <f t="shared" si="290"/>
        <v>0</v>
      </c>
      <c r="G798" s="5">
        <f t="shared" si="291"/>
        <v>0</v>
      </c>
      <c r="H798" s="5">
        <f t="shared" si="292"/>
        <v>0</v>
      </c>
      <c r="I798" s="5">
        <f t="shared" si="293"/>
        <v>0</v>
      </c>
      <c r="J798" s="5">
        <f t="shared" si="294"/>
        <v>0</v>
      </c>
      <c r="K798" s="5" t="e">
        <f t="shared" si="295"/>
        <v>#DIV/0!</v>
      </c>
      <c r="M798" s="16"/>
      <c r="N798" s="177">
        <v>0</v>
      </c>
      <c r="O798">
        <v>0</v>
      </c>
      <c r="P798">
        <v>0</v>
      </c>
      <c r="Q798">
        <v>0</v>
      </c>
      <c r="R798">
        <v>0</v>
      </c>
      <c r="S798" s="17">
        <v>0</v>
      </c>
      <c r="T798" s="17">
        <v>0</v>
      </c>
      <c r="U798" s="17">
        <v>0</v>
      </c>
      <c r="V798" s="17">
        <v>0</v>
      </c>
      <c r="BN798" s="16"/>
    </row>
    <row r="799" spans="1:66">
      <c r="A799" s="319"/>
      <c r="B799" s="227"/>
      <c r="C799" s="7">
        <v>600</v>
      </c>
      <c r="D799">
        <f>+入力シート①!AG$17</f>
        <v>0</v>
      </c>
      <c r="E799">
        <f t="shared" si="289"/>
        <v>9</v>
      </c>
      <c r="F799" s="5">
        <f t="shared" si="290"/>
        <v>0</v>
      </c>
      <c r="G799" s="5">
        <f t="shared" si="291"/>
        <v>0</v>
      </c>
      <c r="H799" s="5">
        <f t="shared" si="292"/>
        <v>0</v>
      </c>
      <c r="I799" s="5">
        <f t="shared" si="293"/>
        <v>0</v>
      </c>
      <c r="J799" s="5">
        <f t="shared" si="294"/>
        <v>0</v>
      </c>
      <c r="K799" s="5" t="e">
        <f t="shared" si="295"/>
        <v>#DIV/0!</v>
      </c>
      <c r="M799" s="16"/>
      <c r="N799" s="177">
        <v>0</v>
      </c>
      <c r="O799">
        <v>0</v>
      </c>
      <c r="P799">
        <v>0</v>
      </c>
      <c r="Q799">
        <v>0</v>
      </c>
      <c r="R799">
        <v>0</v>
      </c>
      <c r="S799" s="17">
        <v>0</v>
      </c>
      <c r="T799" s="17">
        <v>0</v>
      </c>
      <c r="U799" s="17">
        <v>0</v>
      </c>
      <c r="V799" s="17">
        <v>0</v>
      </c>
      <c r="BN799" s="16"/>
    </row>
    <row r="800" spans="1:66">
      <c r="A800" s="319"/>
      <c r="B800" s="13"/>
      <c r="C800" s="13"/>
      <c r="D800" s="18"/>
      <c r="E800" s="18"/>
      <c r="F800" s="38"/>
      <c r="G800" s="38"/>
      <c r="H800" s="38"/>
      <c r="I800" s="38"/>
      <c r="J800" s="38"/>
      <c r="K800" s="38"/>
      <c r="L800" s="18"/>
      <c r="M800" s="16"/>
      <c r="N800" s="181"/>
      <c r="O800" s="18"/>
      <c r="P800" s="175"/>
      <c r="Q800" s="175"/>
      <c r="R800" s="175"/>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6"/>
    </row>
    <row r="801" spans="1:66">
      <c r="A801" s="319"/>
      <c r="B801" s="228" t="s">
        <v>25</v>
      </c>
      <c r="C801" s="11" t="s">
        <v>23</v>
      </c>
      <c r="D801">
        <f>+入力シート①!AG$19</f>
        <v>0</v>
      </c>
      <c r="E801">
        <f>+COUNT($M801:$BN801)</f>
        <v>9</v>
      </c>
      <c r="F801" s="5">
        <f>+AVERAGE($M801:$BN801)</f>
        <v>0</v>
      </c>
      <c r="G801" s="5">
        <f>+STDEV($M801:$BN801)</f>
        <v>0</v>
      </c>
      <c r="H801" s="5">
        <f>+MAX($M801:$BN801)</f>
        <v>0</v>
      </c>
      <c r="I801" s="5">
        <f>+MIN($M801:$BN801)</f>
        <v>0</v>
      </c>
      <c r="J801" s="5">
        <f>+D801-F801</f>
        <v>0</v>
      </c>
      <c r="K801" s="5" t="e">
        <f>+J801/G801</f>
        <v>#DIV/0!</v>
      </c>
      <c r="M801" s="16"/>
      <c r="N801" s="177">
        <v>0</v>
      </c>
      <c r="O801">
        <v>0</v>
      </c>
      <c r="P801">
        <v>0</v>
      </c>
      <c r="Q801">
        <v>0</v>
      </c>
      <c r="R801">
        <v>0</v>
      </c>
      <c r="S801" s="17">
        <v>0</v>
      </c>
      <c r="T801" s="17">
        <v>0</v>
      </c>
      <c r="U801" s="17">
        <v>0</v>
      </c>
      <c r="V801" s="17">
        <v>0</v>
      </c>
      <c r="BN801" s="16"/>
    </row>
    <row r="802" spans="1:66">
      <c r="A802" s="319"/>
      <c r="B802" s="229"/>
      <c r="C802" s="8" t="s">
        <v>24</v>
      </c>
      <c r="D802">
        <f>+入力シート①!AG$20</f>
        <v>0</v>
      </c>
      <c r="E802">
        <f>+COUNT($M802:$BN802)</f>
        <v>9</v>
      </c>
      <c r="F802" s="5">
        <f>+AVERAGE($M802:$BN802)</f>
        <v>0</v>
      </c>
      <c r="G802" s="5">
        <f>+STDEV($M802:$BN802)</f>
        <v>0</v>
      </c>
      <c r="H802" s="5">
        <f>+MAX($M802:$BN802)</f>
        <v>0</v>
      </c>
      <c r="I802" s="5">
        <f>+MIN($M802:$BN802)</f>
        <v>0</v>
      </c>
      <c r="J802" s="5">
        <f>+D802-F802</f>
        <v>0</v>
      </c>
      <c r="K802" s="5" t="e">
        <f>+J802/G802</f>
        <v>#DIV/0!</v>
      </c>
      <c r="M802" s="16"/>
      <c r="N802" s="177">
        <v>0</v>
      </c>
      <c r="O802">
        <v>0</v>
      </c>
      <c r="P802">
        <v>0</v>
      </c>
      <c r="Q802">
        <v>0</v>
      </c>
      <c r="R802">
        <v>0</v>
      </c>
      <c r="S802" s="17">
        <v>0</v>
      </c>
      <c r="T802" s="17">
        <v>0</v>
      </c>
      <c r="U802" s="17">
        <v>0</v>
      </c>
      <c r="V802" s="17">
        <v>0</v>
      </c>
      <c r="BN802" s="16"/>
    </row>
    <row r="803" spans="1:66" ht="0.95" customHeight="1">
      <c r="M803" s="16"/>
      <c r="BN803" s="16"/>
    </row>
    <row r="804" spans="1:66" ht="0.95" customHeight="1">
      <c r="M804" s="16"/>
      <c r="BN804" s="16"/>
    </row>
    <row r="805" spans="1:66" ht="0.95" customHeight="1">
      <c r="M805" s="16"/>
      <c r="BN805" s="16"/>
    </row>
    <row r="806" spans="1:66" ht="0.95" customHeight="1">
      <c r="M806" s="16"/>
      <c r="BN806" s="16"/>
    </row>
    <row r="807" spans="1:66" ht="0.95" customHeight="1">
      <c r="M807" s="16"/>
      <c r="BN807" s="16"/>
    </row>
    <row r="808" spans="1:66" ht="0.95" customHeight="1">
      <c r="M808" s="16"/>
      <c r="BN808" s="16"/>
    </row>
    <row r="809" spans="1:66" ht="0.95" customHeight="1">
      <c r="M809" s="16"/>
      <c r="BN809" s="16"/>
    </row>
    <row r="810" spans="1:66" ht="0.95" customHeight="1">
      <c r="M810" s="16"/>
      <c r="BN810" s="16"/>
    </row>
    <row r="811" spans="1:66" ht="16.5" thickBot="1">
      <c r="D811" s="1" t="s">
        <v>26</v>
      </c>
      <c r="E811" s="1" t="s">
        <v>3</v>
      </c>
      <c r="F811" s="4" t="s">
        <v>4</v>
      </c>
      <c r="G811" s="4" t="s">
        <v>8</v>
      </c>
      <c r="H811" s="4" t="s">
        <v>5</v>
      </c>
      <c r="I811" s="4" t="s">
        <v>6</v>
      </c>
      <c r="J811" s="4" t="s">
        <v>7</v>
      </c>
      <c r="K811" s="5" t="s">
        <v>56</v>
      </c>
      <c r="M811" s="16"/>
      <c r="N811" s="178" t="s">
        <v>26</v>
      </c>
      <c r="O811" s="1" t="s">
        <v>26</v>
      </c>
      <c r="P811" s="1" t="s">
        <v>26</v>
      </c>
      <c r="Q811" s="1" t="s">
        <v>26</v>
      </c>
      <c r="R811" s="1" t="s">
        <v>26</v>
      </c>
      <c r="S811" s="17" t="s">
        <v>105</v>
      </c>
      <c r="T811" s="17" t="s">
        <v>105</v>
      </c>
      <c r="U811" s="17" t="s">
        <v>105</v>
      </c>
      <c r="AA811" s="156"/>
      <c r="AB811" s="91"/>
      <c r="AC811" s="91"/>
      <c r="AD811" s="1"/>
      <c r="AE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6"/>
    </row>
    <row r="812" spans="1:66">
      <c r="A812" s="319"/>
      <c r="B812" s="230" t="s">
        <v>18</v>
      </c>
      <c r="C812" s="231"/>
      <c r="D812" s="92">
        <f>+入力シート①!AH$2</f>
        <v>0</v>
      </c>
      <c r="E812" s="19"/>
      <c r="F812" s="32"/>
      <c r="G812" s="32"/>
      <c r="H812" s="32"/>
      <c r="I812" s="32"/>
      <c r="J812" s="32"/>
      <c r="K812" s="33"/>
      <c r="M812" s="16"/>
      <c r="N812" s="92">
        <v>0</v>
      </c>
      <c r="O812" s="92">
        <v>0</v>
      </c>
      <c r="P812" s="92">
        <v>0</v>
      </c>
      <c r="Q812" s="92">
        <v>0</v>
      </c>
      <c r="R812" s="92">
        <v>0</v>
      </c>
      <c r="S812" s="165">
        <v>0</v>
      </c>
      <c r="T812" s="165">
        <v>0</v>
      </c>
      <c r="U812" s="165">
        <v>0</v>
      </c>
      <c r="V812" s="17">
        <v>0</v>
      </c>
      <c r="X812" s="17">
        <f t="shared" ref="X812:BF812" si="296">+X$1</f>
        <v>2009</v>
      </c>
      <c r="Y812" s="17">
        <f t="shared" si="296"/>
        <v>2008</v>
      </c>
      <c r="Z812" s="17">
        <f t="shared" si="296"/>
        <v>2007</v>
      </c>
      <c r="AA812" s="17">
        <f t="shared" si="296"/>
        <v>2006</v>
      </c>
      <c r="AB812" s="90">
        <f t="shared" si="296"/>
        <v>2005</v>
      </c>
      <c r="AC812" s="90">
        <f t="shared" si="296"/>
        <v>2004</v>
      </c>
      <c r="AD812">
        <f t="shared" si="296"/>
        <v>2003</v>
      </c>
      <c r="AE812">
        <f t="shared" si="296"/>
        <v>2002</v>
      </c>
      <c r="AF812">
        <f t="shared" si="296"/>
        <v>2001</v>
      </c>
      <c r="AG812">
        <f t="shared" si="296"/>
        <v>2000</v>
      </c>
      <c r="AH812">
        <f t="shared" si="296"/>
        <v>1999</v>
      </c>
      <c r="AI812">
        <f t="shared" si="296"/>
        <v>1998</v>
      </c>
      <c r="AJ812">
        <f t="shared" si="296"/>
        <v>1997</v>
      </c>
      <c r="AK812">
        <f t="shared" si="296"/>
        <v>1996</v>
      </c>
      <c r="AL812">
        <f t="shared" si="296"/>
        <v>1995</v>
      </c>
      <c r="AM812">
        <f t="shared" si="296"/>
        <v>1994</v>
      </c>
      <c r="AN812">
        <f t="shared" si="296"/>
        <v>0</v>
      </c>
      <c r="AO812">
        <f t="shared" si="296"/>
        <v>1992</v>
      </c>
      <c r="AP812">
        <f t="shared" si="296"/>
        <v>1991</v>
      </c>
      <c r="AQ812">
        <f t="shared" si="296"/>
        <v>1990</v>
      </c>
      <c r="AR812">
        <f t="shared" si="296"/>
        <v>1990</v>
      </c>
      <c r="AS812">
        <f t="shared" si="296"/>
        <v>1990</v>
      </c>
      <c r="AT812">
        <f t="shared" si="296"/>
        <v>1989</v>
      </c>
      <c r="AU812">
        <f t="shared" si="296"/>
        <v>1989</v>
      </c>
      <c r="AV812">
        <f t="shared" si="296"/>
        <v>1988</v>
      </c>
      <c r="AW812">
        <f t="shared" si="296"/>
        <v>1987</v>
      </c>
      <c r="AX812">
        <f t="shared" si="296"/>
        <v>1987</v>
      </c>
      <c r="AY812">
        <f t="shared" si="296"/>
        <v>1986</v>
      </c>
      <c r="AZ812">
        <f t="shared" si="296"/>
        <v>1986</v>
      </c>
      <c r="BA812">
        <f t="shared" si="296"/>
        <v>1986</v>
      </c>
      <c r="BB812">
        <f t="shared" si="296"/>
        <v>1985</v>
      </c>
      <c r="BC812">
        <f t="shared" si="296"/>
        <v>1985</v>
      </c>
      <c r="BD812">
        <f t="shared" si="296"/>
        <v>1985</v>
      </c>
      <c r="BE812">
        <f t="shared" si="296"/>
        <v>1984</v>
      </c>
      <c r="BF812">
        <f t="shared" si="296"/>
        <v>1984</v>
      </c>
      <c r="BG812">
        <f t="shared" ref="BG812:BM812" si="297">+BG$1</f>
        <v>1984</v>
      </c>
      <c r="BH812">
        <f t="shared" si="297"/>
        <v>1983</v>
      </c>
      <c r="BI812">
        <f t="shared" si="297"/>
        <v>1983</v>
      </c>
      <c r="BJ812">
        <f t="shared" si="297"/>
        <v>1983</v>
      </c>
      <c r="BK812">
        <f t="shared" si="297"/>
        <v>1982</v>
      </c>
      <c r="BL812">
        <f t="shared" si="297"/>
        <v>1981</v>
      </c>
      <c r="BM812">
        <f t="shared" si="297"/>
        <v>1980</v>
      </c>
      <c r="BN812" s="16"/>
    </row>
    <row r="813" spans="1:66">
      <c r="A813" s="319"/>
      <c r="B813" s="230" t="s">
        <v>19</v>
      </c>
      <c r="C813" s="231"/>
      <c r="D813" s="93">
        <f>+入力シート①!AH$2</f>
        <v>0</v>
      </c>
      <c r="E813" s="20"/>
      <c r="F813" s="34"/>
      <c r="G813" s="34"/>
      <c r="H813" s="34"/>
      <c r="I813" s="34"/>
      <c r="J813" s="34"/>
      <c r="K813" s="35"/>
      <c r="M813" s="16"/>
      <c r="N813" s="93">
        <v>0</v>
      </c>
      <c r="O813" s="93">
        <v>0</v>
      </c>
      <c r="P813" s="93">
        <v>0</v>
      </c>
      <c r="Q813" s="93">
        <v>0</v>
      </c>
      <c r="R813" s="93">
        <v>0</v>
      </c>
      <c r="S813" s="166">
        <v>0</v>
      </c>
      <c r="T813" s="166">
        <v>0</v>
      </c>
      <c r="U813" s="166">
        <v>0</v>
      </c>
      <c r="V813" s="17">
        <v>0</v>
      </c>
      <c r="X813" s="17">
        <f>+X$3</f>
        <v>11</v>
      </c>
      <c r="Y813" s="17">
        <f>+Y$3</f>
        <v>11</v>
      </c>
      <c r="Z813" s="17">
        <f>+Z$3</f>
        <v>11</v>
      </c>
      <c r="AA813" s="17">
        <f t="shared" ref="AA813:BM813" si="298">+AA$3</f>
        <v>11</v>
      </c>
      <c r="AB813" s="90">
        <f t="shared" si="298"/>
        <v>11</v>
      </c>
      <c r="AC813" s="90">
        <f t="shared" si="298"/>
        <v>11</v>
      </c>
      <c r="AD813">
        <f t="shared" si="298"/>
        <v>11</v>
      </c>
      <c r="AE813">
        <f t="shared" si="298"/>
        <v>11</v>
      </c>
      <c r="AF813">
        <f t="shared" si="298"/>
        <v>11</v>
      </c>
      <c r="AG813">
        <f t="shared" si="298"/>
        <v>11</v>
      </c>
      <c r="AH813">
        <f t="shared" si="298"/>
        <v>11</v>
      </c>
      <c r="AI813">
        <f t="shared" si="298"/>
        <v>11</v>
      </c>
      <c r="AJ813">
        <f t="shared" si="298"/>
        <v>11</v>
      </c>
      <c r="AK813">
        <f t="shared" si="298"/>
        <v>11</v>
      </c>
      <c r="AL813">
        <f t="shared" si="298"/>
        <v>11</v>
      </c>
      <c r="AM813">
        <f t="shared" si="298"/>
        <v>11</v>
      </c>
      <c r="AN813">
        <f t="shared" si="298"/>
        <v>11</v>
      </c>
      <c r="AO813">
        <f t="shared" si="298"/>
        <v>11</v>
      </c>
      <c r="AP813">
        <f t="shared" si="298"/>
        <v>11</v>
      </c>
      <c r="AQ813">
        <f t="shared" si="298"/>
        <v>11</v>
      </c>
      <c r="AR813">
        <f t="shared" si="298"/>
        <v>11</v>
      </c>
      <c r="AS813">
        <f t="shared" si="298"/>
        <v>11</v>
      </c>
      <c r="AT813">
        <f t="shared" si="298"/>
        <v>11</v>
      </c>
      <c r="AU813">
        <f t="shared" si="298"/>
        <v>11</v>
      </c>
      <c r="AV813">
        <f t="shared" si="298"/>
        <v>11</v>
      </c>
      <c r="AW813">
        <f t="shared" si="298"/>
        <v>11</v>
      </c>
      <c r="AX813">
        <f t="shared" si="298"/>
        <v>11</v>
      </c>
      <c r="AY813">
        <f t="shared" si="298"/>
        <v>11</v>
      </c>
      <c r="AZ813">
        <f t="shared" si="298"/>
        <v>11</v>
      </c>
      <c r="BA813">
        <f t="shared" si="298"/>
        <v>11</v>
      </c>
      <c r="BB813">
        <f t="shared" si="298"/>
        <v>11</v>
      </c>
      <c r="BC813">
        <f t="shared" si="298"/>
        <v>11</v>
      </c>
      <c r="BD813">
        <f t="shared" si="298"/>
        <v>11</v>
      </c>
      <c r="BE813">
        <f t="shared" si="298"/>
        <v>11</v>
      </c>
      <c r="BF813">
        <f t="shared" si="298"/>
        <v>11</v>
      </c>
      <c r="BG813">
        <f t="shared" si="298"/>
        <v>11</v>
      </c>
      <c r="BH813">
        <f t="shared" si="298"/>
        <v>11</v>
      </c>
      <c r="BI813">
        <f t="shared" si="298"/>
        <v>11</v>
      </c>
      <c r="BJ813">
        <f t="shared" si="298"/>
        <v>11</v>
      </c>
      <c r="BK813">
        <f t="shared" si="298"/>
        <v>11</v>
      </c>
      <c r="BL813">
        <f t="shared" si="298"/>
        <v>11</v>
      </c>
      <c r="BM813">
        <f t="shared" si="298"/>
        <v>11</v>
      </c>
      <c r="BN813" s="16"/>
    </row>
    <row r="814" spans="1:66">
      <c r="A814" s="319"/>
      <c r="B814" s="230" t="s">
        <v>20</v>
      </c>
      <c r="C814" s="231"/>
      <c r="D814" s="94">
        <f>+入力シート①!AH$2</f>
        <v>0</v>
      </c>
      <c r="E814" s="20"/>
      <c r="F814" s="34"/>
      <c r="G814" s="34"/>
      <c r="H814" s="34"/>
      <c r="I814" s="34"/>
      <c r="J814" s="34"/>
      <c r="K814" s="35"/>
      <c r="M814" s="16"/>
      <c r="N814" s="201">
        <v>0</v>
      </c>
      <c r="O814" s="94">
        <v>0</v>
      </c>
      <c r="P814" s="94">
        <v>0</v>
      </c>
      <c r="Q814" s="94">
        <v>0</v>
      </c>
      <c r="R814" s="94">
        <v>0</v>
      </c>
      <c r="S814" s="163">
        <v>0</v>
      </c>
      <c r="T814" s="163">
        <v>0</v>
      </c>
      <c r="U814" s="163">
        <v>0</v>
      </c>
      <c r="V814" s="17">
        <v>0</v>
      </c>
      <c r="BN814" s="16"/>
    </row>
    <row r="815" spans="1:66">
      <c r="A815" s="319"/>
      <c r="B815" s="230" t="s">
        <v>57</v>
      </c>
      <c r="C815" s="231"/>
      <c r="D815">
        <f>+入力シート①!AH$3</f>
        <v>0</v>
      </c>
      <c r="E815" s="20"/>
      <c r="F815" s="34"/>
      <c r="G815" s="34"/>
      <c r="H815" s="34"/>
      <c r="I815" s="34"/>
      <c r="J815" s="34"/>
      <c r="K815" s="35"/>
      <c r="M815" s="16"/>
      <c r="N815" s="177">
        <v>0</v>
      </c>
      <c r="O815">
        <v>0</v>
      </c>
      <c r="P815">
        <v>0</v>
      </c>
      <c r="Q815">
        <v>0</v>
      </c>
      <c r="R815">
        <v>0</v>
      </c>
      <c r="S815" s="17">
        <v>0</v>
      </c>
      <c r="T815" s="17">
        <v>0</v>
      </c>
      <c r="U815" s="17">
        <v>0</v>
      </c>
      <c r="V815" s="17">
        <v>0</v>
      </c>
      <c r="X815" s="17">
        <f>+$A$812</f>
        <v>0</v>
      </c>
      <c r="Y815" s="17">
        <f>+$A$812</f>
        <v>0</v>
      </c>
      <c r="Z815" s="17">
        <f>+$A$812</f>
        <v>0</v>
      </c>
      <c r="AA815" s="17">
        <f t="shared" ref="AA815:BM815" si="299">+$A$812</f>
        <v>0</v>
      </c>
      <c r="AB815" s="90">
        <f t="shared" si="299"/>
        <v>0</v>
      </c>
      <c r="AC815" s="90">
        <f t="shared" si="299"/>
        <v>0</v>
      </c>
      <c r="AD815">
        <f t="shared" si="299"/>
        <v>0</v>
      </c>
      <c r="AE815">
        <f t="shared" si="299"/>
        <v>0</v>
      </c>
      <c r="AF815">
        <f t="shared" si="299"/>
        <v>0</v>
      </c>
      <c r="AG815">
        <f t="shared" si="299"/>
        <v>0</v>
      </c>
      <c r="AH815">
        <f t="shared" si="299"/>
        <v>0</v>
      </c>
      <c r="AI815">
        <f t="shared" si="299"/>
        <v>0</v>
      </c>
      <c r="AJ815">
        <f t="shared" si="299"/>
        <v>0</v>
      </c>
      <c r="AK815">
        <f t="shared" si="299"/>
        <v>0</v>
      </c>
      <c r="AL815">
        <f t="shared" si="299"/>
        <v>0</v>
      </c>
      <c r="AM815">
        <f t="shared" si="299"/>
        <v>0</v>
      </c>
      <c r="AN815">
        <f t="shared" si="299"/>
        <v>0</v>
      </c>
      <c r="AO815">
        <f t="shared" si="299"/>
        <v>0</v>
      </c>
      <c r="AP815">
        <f t="shared" si="299"/>
        <v>0</v>
      </c>
      <c r="AQ815">
        <f t="shared" si="299"/>
        <v>0</v>
      </c>
      <c r="AR815">
        <f t="shared" si="299"/>
        <v>0</v>
      </c>
      <c r="AS815">
        <f t="shared" si="299"/>
        <v>0</v>
      </c>
      <c r="AT815">
        <f t="shared" si="299"/>
        <v>0</v>
      </c>
      <c r="AU815">
        <f t="shared" si="299"/>
        <v>0</v>
      </c>
      <c r="AV815">
        <f t="shared" si="299"/>
        <v>0</v>
      </c>
      <c r="AW815">
        <f t="shared" si="299"/>
        <v>0</v>
      </c>
      <c r="AX815">
        <f t="shared" si="299"/>
        <v>0</v>
      </c>
      <c r="AY815">
        <f t="shared" si="299"/>
        <v>0</v>
      </c>
      <c r="AZ815">
        <f t="shared" si="299"/>
        <v>0</v>
      </c>
      <c r="BA815">
        <f t="shared" si="299"/>
        <v>0</v>
      </c>
      <c r="BB815">
        <f t="shared" si="299"/>
        <v>0</v>
      </c>
      <c r="BC815">
        <f t="shared" si="299"/>
        <v>0</v>
      </c>
      <c r="BD815">
        <f t="shared" si="299"/>
        <v>0</v>
      </c>
      <c r="BE815">
        <f t="shared" si="299"/>
        <v>0</v>
      </c>
      <c r="BF815">
        <f t="shared" si="299"/>
        <v>0</v>
      </c>
      <c r="BG815">
        <f t="shared" si="299"/>
        <v>0</v>
      </c>
      <c r="BH815">
        <f t="shared" si="299"/>
        <v>0</v>
      </c>
      <c r="BI815">
        <f t="shared" si="299"/>
        <v>0</v>
      </c>
      <c r="BJ815">
        <f t="shared" si="299"/>
        <v>0</v>
      </c>
      <c r="BK815">
        <f t="shared" si="299"/>
        <v>0</v>
      </c>
      <c r="BL815">
        <f t="shared" si="299"/>
        <v>0</v>
      </c>
      <c r="BM815">
        <f t="shared" si="299"/>
        <v>0</v>
      </c>
      <c r="BN815" s="16"/>
    </row>
    <row r="816" spans="1:66" ht="16.5" thickBot="1">
      <c r="A816" s="319"/>
      <c r="B816" s="230" t="s">
        <v>21</v>
      </c>
      <c r="C816" s="231"/>
      <c r="D816" s="99">
        <f>+入力シート①!AH$4</f>
        <v>0</v>
      </c>
      <c r="E816" s="21"/>
      <c r="F816" s="36"/>
      <c r="G816" s="36"/>
      <c r="H816" s="36"/>
      <c r="I816" s="36"/>
      <c r="J816" s="36"/>
      <c r="K816" s="37"/>
      <c r="M816" s="16"/>
      <c r="N816" s="202">
        <v>0</v>
      </c>
      <c r="O816" s="99">
        <v>0</v>
      </c>
      <c r="P816" s="99">
        <v>0</v>
      </c>
      <c r="Q816" s="99">
        <v>0</v>
      </c>
      <c r="R816" s="99">
        <v>0</v>
      </c>
      <c r="S816" s="164">
        <v>0</v>
      </c>
      <c r="T816" s="164">
        <v>0</v>
      </c>
      <c r="U816" s="164">
        <v>0</v>
      </c>
      <c r="V816" s="17">
        <v>0</v>
      </c>
      <c r="X816" s="164"/>
      <c r="BN816" s="16"/>
    </row>
    <row r="817" spans="1:66">
      <c r="A817" s="319"/>
      <c r="B817" s="227" t="s">
        <v>22</v>
      </c>
      <c r="C817" s="7">
        <v>0</v>
      </c>
      <c r="D817">
        <f>+入力シート①!AH$5</f>
        <v>0</v>
      </c>
      <c r="E817">
        <f t="shared" ref="E817:E829" si="300">+COUNT($M817:$BN817)</f>
        <v>9</v>
      </c>
      <c r="F817" s="5">
        <f t="shared" ref="F817:F829" si="301">+AVERAGE($M817:$BN817)</f>
        <v>0</v>
      </c>
      <c r="G817" s="5">
        <f t="shared" ref="G817:G829" si="302">+STDEV($M817:$BN817)</f>
        <v>0</v>
      </c>
      <c r="H817" s="5">
        <f t="shared" ref="H817:H829" si="303">+MAX($M817:$BN817)</f>
        <v>0</v>
      </c>
      <c r="I817" s="5">
        <f t="shared" ref="I817:I829" si="304">+MIN($M817:$BN817)</f>
        <v>0</v>
      </c>
      <c r="J817" s="5">
        <f>+D817-F817</f>
        <v>0</v>
      </c>
      <c r="K817" s="5" t="e">
        <f>+J817/G817</f>
        <v>#DIV/0!</v>
      </c>
      <c r="M817" s="16"/>
      <c r="N817" s="177">
        <v>0</v>
      </c>
      <c r="O817">
        <v>0</v>
      </c>
      <c r="P817">
        <v>0</v>
      </c>
      <c r="Q817">
        <v>0</v>
      </c>
      <c r="R817">
        <v>0</v>
      </c>
      <c r="S817" s="17">
        <v>0</v>
      </c>
      <c r="T817" s="17">
        <v>0</v>
      </c>
      <c r="U817" s="17">
        <v>0</v>
      </c>
      <c r="V817" s="17">
        <v>0</v>
      </c>
      <c r="BN817" s="16"/>
    </row>
    <row r="818" spans="1:66">
      <c r="A818" s="319"/>
      <c r="B818" s="227"/>
      <c r="C818" s="7">
        <v>10</v>
      </c>
      <c r="D818">
        <f>+入力シート①!AH$6</f>
        <v>0</v>
      </c>
      <c r="E818">
        <f t="shared" si="300"/>
        <v>9</v>
      </c>
      <c r="F818" s="5">
        <f t="shared" si="301"/>
        <v>0</v>
      </c>
      <c r="G818" s="5">
        <f t="shared" si="302"/>
        <v>0</v>
      </c>
      <c r="H818" s="5">
        <f t="shared" si="303"/>
        <v>0</v>
      </c>
      <c r="I818" s="5">
        <f t="shared" si="304"/>
        <v>0</v>
      </c>
      <c r="J818" s="5">
        <f t="shared" ref="J818:J829" si="305">+D818-F818</f>
        <v>0</v>
      </c>
      <c r="K818" s="5" t="e">
        <f t="shared" ref="K818:K829" si="306">+J818/G818</f>
        <v>#DIV/0!</v>
      </c>
      <c r="M818" s="16"/>
      <c r="N818" s="177">
        <v>0</v>
      </c>
      <c r="O818">
        <v>0</v>
      </c>
      <c r="P818">
        <v>0</v>
      </c>
      <c r="Q818">
        <v>0</v>
      </c>
      <c r="R818">
        <v>0</v>
      </c>
      <c r="S818" s="17">
        <v>0</v>
      </c>
      <c r="T818" s="17">
        <v>0</v>
      </c>
      <c r="U818" s="17">
        <v>0</v>
      </c>
      <c r="V818" s="17">
        <v>0</v>
      </c>
      <c r="BN818" s="16"/>
    </row>
    <row r="819" spans="1:66">
      <c r="A819" s="319"/>
      <c r="B819" s="227"/>
      <c r="C819" s="7">
        <v>20</v>
      </c>
      <c r="D819">
        <f>+入力シート①!AH$7</f>
        <v>0</v>
      </c>
      <c r="E819">
        <f t="shared" si="300"/>
        <v>9</v>
      </c>
      <c r="F819" s="5">
        <f t="shared" si="301"/>
        <v>0</v>
      </c>
      <c r="G819" s="5">
        <f t="shared" si="302"/>
        <v>0</v>
      </c>
      <c r="H819" s="5">
        <f t="shared" si="303"/>
        <v>0</v>
      </c>
      <c r="I819" s="5">
        <f t="shared" si="304"/>
        <v>0</v>
      </c>
      <c r="J819" s="5">
        <f t="shared" si="305"/>
        <v>0</v>
      </c>
      <c r="K819" s="5" t="e">
        <f t="shared" si="306"/>
        <v>#DIV/0!</v>
      </c>
      <c r="M819" s="16"/>
      <c r="N819" s="177">
        <v>0</v>
      </c>
      <c r="O819">
        <v>0</v>
      </c>
      <c r="P819">
        <v>0</v>
      </c>
      <c r="Q819">
        <v>0</v>
      </c>
      <c r="R819">
        <v>0</v>
      </c>
      <c r="S819" s="17">
        <v>0</v>
      </c>
      <c r="T819" s="17">
        <v>0</v>
      </c>
      <c r="U819" s="17">
        <v>0</v>
      </c>
      <c r="V819" s="17">
        <v>0</v>
      </c>
      <c r="BN819" s="16"/>
    </row>
    <row r="820" spans="1:66">
      <c r="A820" s="319"/>
      <c r="B820" s="227"/>
      <c r="C820" s="7">
        <v>30</v>
      </c>
      <c r="D820">
        <f>+入力シート①!AH$8</f>
        <v>0</v>
      </c>
      <c r="E820">
        <f t="shared" si="300"/>
        <v>9</v>
      </c>
      <c r="F820" s="5">
        <f t="shared" si="301"/>
        <v>0</v>
      </c>
      <c r="G820" s="5">
        <f t="shared" si="302"/>
        <v>0</v>
      </c>
      <c r="H820" s="5">
        <f t="shared" si="303"/>
        <v>0</v>
      </c>
      <c r="I820" s="5">
        <f t="shared" si="304"/>
        <v>0</v>
      </c>
      <c r="J820" s="5">
        <f t="shared" si="305"/>
        <v>0</v>
      </c>
      <c r="K820" s="5" t="e">
        <f t="shared" si="306"/>
        <v>#DIV/0!</v>
      </c>
      <c r="M820" s="16"/>
      <c r="N820" s="177">
        <v>0</v>
      </c>
      <c r="O820">
        <v>0</v>
      </c>
      <c r="P820">
        <v>0</v>
      </c>
      <c r="Q820">
        <v>0</v>
      </c>
      <c r="R820">
        <v>0</v>
      </c>
      <c r="S820" s="17">
        <v>0</v>
      </c>
      <c r="T820" s="17">
        <v>0</v>
      </c>
      <c r="U820" s="17">
        <v>0</v>
      </c>
      <c r="V820" s="17">
        <v>0</v>
      </c>
      <c r="BN820" s="16"/>
    </row>
    <row r="821" spans="1:66">
      <c r="A821" s="319"/>
      <c r="B821" s="227"/>
      <c r="C821" s="7">
        <v>50</v>
      </c>
      <c r="D821">
        <f>+入力シート①!AH$9</f>
        <v>0</v>
      </c>
      <c r="E821">
        <f t="shared" si="300"/>
        <v>9</v>
      </c>
      <c r="F821" s="5">
        <f t="shared" si="301"/>
        <v>0</v>
      </c>
      <c r="G821" s="5">
        <f t="shared" si="302"/>
        <v>0</v>
      </c>
      <c r="H821" s="5">
        <f t="shared" si="303"/>
        <v>0</v>
      </c>
      <c r="I821" s="5">
        <f t="shared" si="304"/>
        <v>0</v>
      </c>
      <c r="J821" s="5">
        <f t="shared" si="305"/>
        <v>0</v>
      </c>
      <c r="K821" s="5" t="e">
        <f t="shared" si="306"/>
        <v>#DIV/0!</v>
      </c>
      <c r="M821" s="16"/>
      <c r="N821" s="177">
        <v>0</v>
      </c>
      <c r="O821">
        <v>0</v>
      </c>
      <c r="P821">
        <v>0</v>
      </c>
      <c r="Q821">
        <v>0</v>
      </c>
      <c r="R821">
        <v>0</v>
      </c>
      <c r="S821" s="17">
        <v>0</v>
      </c>
      <c r="T821" s="17">
        <v>0</v>
      </c>
      <c r="U821" s="17">
        <v>0</v>
      </c>
      <c r="V821" s="17">
        <v>0</v>
      </c>
      <c r="BN821" s="16"/>
    </row>
    <row r="822" spans="1:66">
      <c r="A822" s="319"/>
      <c r="B822" s="227"/>
      <c r="C822" s="7">
        <v>75</v>
      </c>
      <c r="D822">
        <f>+入力シート①!AH$10</f>
        <v>0</v>
      </c>
      <c r="E822">
        <f t="shared" si="300"/>
        <v>9</v>
      </c>
      <c r="F822" s="5">
        <f t="shared" si="301"/>
        <v>0</v>
      </c>
      <c r="G822" s="5">
        <f t="shared" si="302"/>
        <v>0</v>
      </c>
      <c r="H822" s="5">
        <f t="shared" si="303"/>
        <v>0</v>
      </c>
      <c r="I822" s="5">
        <f t="shared" si="304"/>
        <v>0</v>
      </c>
      <c r="J822" s="5">
        <f t="shared" si="305"/>
        <v>0</v>
      </c>
      <c r="K822" s="5" t="e">
        <f t="shared" si="306"/>
        <v>#DIV/0!</v>
      </c>
      <c r="M822" s="16"/>
      <c r="N822" s="177">
        <v>0</v>
      </c>
      <c r="O822">
        <v>0</v>
      </c>
      <c r="P822">
        <v>0</v>
      </c>
      <c r="Q822">
        <v>0</v>
      </c>
      <c r="R822">
        <v>0</v>
      </c>
      <c r="S822" s="17">
        <v>0</v>
      </c>
      <c r="T822" s="17">
        <v>0</v>
      </c>
      <c r="U822" s="17">
        <v>0</v>
      </c>
      <c r="V822" s="17">
        <v>0</v>
      </c>
      <c r="BN822" s="16"/>
    </row>
    <row r="823" spans="1:66">
      <c r="A823" s="319"/>
      <c r="B823" s="227"/>
      <c r="C823" s="7">
        <v>100</v>
      </c>
      <c r="D823">
        <f>+入力シート①!AH$11</f>
        <v>0</v>
      </c>
      <c r="E823">
        <f t="shared" si="300"/>
        <v>9</v>
      </c>
      <c r="F823" s="5">
        <f t="shared" si="301"/>
        <v>0</v>
      </c>
      <c r="G823" s="5">
        <f t="shared" si="302"/>
        <v>0</v>
      </c>
      <c r="H823" s="5">
        <f t="shared" si="303"/>
        <v>0</v>
      </c>
      <c r="I823" s="5">
        <f t="shared" si="304"/>
        <v>0</v>
      </c>
      <c r="J823" s="5">
        <f t="shared" si="305"/>
        <v>0</v>
      </c>
      <c r="K823" s="5" t="e">
        <f t="shared" si="306"/>
        <v>#DIV/0!</v>
      </c>
      <c r="M823" s="16"/>
      <c r="N823" s="177">
        <v>0</v>
      </c>
      <c r="O823">
        <v>0</v>
      </c>
      <c r="P823">
        <v>0</v>
      </c>
      <c r="Q823">
        <v>0</v>
      </c>
      <c r="R823">
        <v>0</v>
      </c>
      <c r="S823" s="17">
        <v>0</v>
      </c>
      <c r="T823" s="17">
        <v>0</v>
      </c>
      <c r="U823" s="17">
        <v>0</v>
      </c>
      <c r="V823" s="17">
        <v>0</v>
      </c>
      <c r="BN823" s="16"/>
    </row>
    <row r="824" spans="1:66">
      <c r="A824" s="319"/>
      <c r="B824" s="227"/>
      <c r="C824" s="7">
        <v>150</v>
      </c>
      <c r="D824">
        <f>+入力シート①!AH$12</f>
        <v>0</v>
      </c>
      <c r="E824">
        <f t="shared" si="300"/>
        <v>9</v>
      </c>
      <c r="F824" s="5">
        <f t="shared" si="301"/>
        <v>0</v>
      </c>
      <c r="G824" s="5">
        <f t="shared" si="302"/>
        <v>0</v>
      </c>
      <c r="H824" s="5">
        <f t="shared" si="303"/>
        <v>0</v>
      </c>
      <c r="I824" s="5">
        <f t="shared" si="304"/>
        <v>0</v>
      </c>
      <c r="J824" s="5">
        <f t="shared" si="305"/>
        <v>0</v>
      </c>
      <c r="K824" s="5" t="e">
        <f t="shared" si="306"/>
        <v>#DIV/0!</v>
      </c>
      <c r="M824" s="16"/>
      <c r="N824" s="177">
        <v>0</v>
      </c>
      <c r="O824">
        <v>0</v>
      </c>
      <c r="P824">
        <v>0</v>
      </c>
      <c r="Q824">
        <v>0</v>
      </c>
      <c r="R824">
        <v>0</v>
      </c>
      <c r="S824" s="17">
        <v>0</v>
      </c>
      <c r="T824" s="17">
        <v>0</v>
      </c>
      <c r="U824" s="17">
        <v>0</v>
      </c>
      <c r="V824" s="17">
        <v>0</v>
      </c>
      <c r="BN824" s="16"/>
    </row>
    <row r="825" spans="1:66">
      <c r="A825" s="319"/>
      <c r="B825" s="227"/>
      <c r="C825" s="7">
        <v>200</v>
      </c>
      <c r="D825">
        <f>+入力シート①!AH$13</f>
        <v>0</v>
      </c>
      <c r="E825">
        <f t="shared" si="300"/>
        <v>9</v>
      </c>
      <c r="F825" s="5">
        <f t="shared" si="301"/>
        <v>0</v>
      </c>
      <c r="G825" s="5">
        <f t="shared" si="302"/>
        <v>0</v>
      </c>
      <c r="H825" s="5">
        <f t="shared" si="303"/>
        <v>0</v>
      </c>
      <c r="I825" s="5">
        <f t="shared" si="304"/>
        <v>0</v>
      </c>
      <c r="J825" s="5">
        <f t="shared" si="305"/>
        <v>0</v>
      </c>
      <c r="K825" s="5" t="e">
        <f t="shared" si="306"/>
        <v>#DIV/0!</v>
      </c>
      <c r="M825" s="16"/>
      <c r="N825" s="177">
        <v>0</v>
      </c>
      <c r="O825">
        <v>0</v>
      </c>
      <c r="P825">
        <v>0</v>
      </c>
      <c r="Q825">
        <v>0</v>
      </c>
      <c r="R825">
        <v>0</v>
      </c>
      <c r="S825" s="17">
        <v>0</v>
      </c>
      <c r="T825" s="17">
        <v>0</v>
      </c>
      <c r="U825" s="17">
        <v>0</v>
      </c>
      <c r="V825" s="17">
        <v>0</v>
      </c>
      <c r="BN825" s="16"/>
    </row>
    <row r="826" spans="1:66">
      <c r="A826" s="319"/>
      <c r="B826" s="227"/>
      <c r="C826" s="7">
        <v>300</v>
      </c>
      <c r="D826">
        <f>+入力シート①!AH$14</f>
        <v>0</v>
      </c>
      <c r="E826">
        <f t="shared" si="300"/>
        <v>9</v>
      </c>
      <c r="F826" s="5">
        <f t="shared" si="301"/>
        <v>0</v>
      </c>
      <c r="G826" s="5">
        <f t="shared" si="302"/>
        <v>0</v>
      </c>
      <c r="H826" s="5">
        <f t="shared" si="303"/>
        <v>0</v>
      </c>
      <c r="I826" s="5">
        <f t="shared" si="304"/>
        <v>0</v>
      </c>
      <c r="J826" s="5">
        <f t="shared" si="305"/>
        <v>0</v>
      </c>
      <c r="K826" s="5" t="e">
        <f t="shared" si="306"/>
        <v>#DIV/0!</v>
      </c>
      <c r="M826" s="16"/>
      <c r="N826" s="177">
        <v>0</v>
      </c>
      <c r="O826">
        <v>0</v>
      </c>
      <c r="P826">
        <v>0</v>
      </c>
      <c r="Q826">
        <v>0</v>
      </c>
      <c r="R826">
        <v>0</v>
      </c>
      <c r="S826" s="17">
        <v>0</v>
      </c>
      <c r="T826" s="17">
        <v>0</v>
      </c>
      <c r="U826" s="17">
        <v>0</v>
      </c>
      <c r="V826" s="17">
        <v>0</v>
      </c>
      <c r="BN826" s="16"/>
    </row>
    <row r="827" spans="1:66">
      <c r="A827" s="319"/>
      <c r="B827" s="227"/>
      <c r="C827" s="7">
        <v>400</v>
      </c>
      <c r="D827">
        <f>+入力シート①!AH$15</f>
        <v>0</v>
      </c>
      <c r="E827">
        <f t="shared" si="300"/>
        <v>9</v>
      </c>
      <c r="F827" s="5">
        <f t="shared" si="301"/>
        <v>0</v>
      </c>
      <c r="G827" s="5">
        <f t="shared" si="302"/>
        <v>0</v>
      </c>
      <c r="H827" s="5">
        <f t="shared" si="303"/>
        <v>0</v>
      </c>
      <c r="I827" s="5">
        <f t="shared" si="304"/>
        <v>0</v>
      </c>
      <c r="J827" s="5">
        <f t="shared" si="305"/>
        <v>0</v>
      </c>
      <c r="K827" s="5" t="e">
        <f t="shared" si="306"/>
        <v>#DIV/0!</v>
      </c>
      <c r="M827" s="16"/>
      <c r="N827" s="177">
        <v>0</v>
      </c>
      <c r="O827">
        <v>0</v>
      </c>
      <c r="P827">
        <v>0</v>
      </c>
      <c r="Q827">
        <v>0</v>
      </c>
      <c r="R827">
        <v>0</v>
      </c>
      <c r="S827" s="17">
        <v>0</v>
      </c>
      <c r="T827" s="17">
        <v>0</v>
      </c>
      <c r="U827" s="17">
        <v>0</v>
      </c>
      <c r="V827" s="17">
        <v>0</v>
      </c>
      <c r="BN827" s="16"/>
    </row>
    <row r="828" spans="1:66">
      <c r="A828" s="319"/>
      <c r="B828" s="227"/>
      <c r="C828" s="7">
        <v>500</v>
      </c>
      <c r="D828">
        <f>+入力シート①!AH$16</f>
        <v>0</v>
      </c>
      <c r="E828">
        <f t="shared" si="300"/>
        <v>9</v>
      </c>
      <c r="F828" s="5">
        <f t="shared" si="301"/>
        <v>0</v>
      </c>
      <c r="G828" s="5">
        <f t="shared" si="302"/>
        <v>0</v>
      </c>
      <c r="H828" s="5">
        <f t="shared" si="303"/>
        <v>0</v>
      </c>
      <c r="I828" s="5">
        <f t="shared" si="304"/>
        <v>0</v>
      </c>
      <c r="J828" s="5">
        <f t="shared" si="305"/>
        <v>0</v>
      </c>
      <c r="K828" s="5" t="e">
        <f t="shared" si="306"/>
        <v>#DIV/0!</v>
      </c>
      <c r="M828" s="16"/>
      <c r="N828" s="177">
        <v>0</v>
      </c>
      <c r="O828">
        <v>0</v>
      </c>
      <c r="P828">
        <v>0</v>
      </c>
      <c r="Q828">
        <v>0</v>
      </c>
      <c r="R828">
        <v>0</v>
      </c>
      <c r="S828" s="17">
        <v>0</v>
      </c>
      <c r="T828" s="17">
        <v>0</v>
      </c>
      <c r="U828" s="17">
        <v>0</v>
      </c>
      <c r="V828" s="17">
        <v>0</v>
      </c>
      <c r="BN828" s="16"/>
    </row>
    <row r="829" spans="1:66">
      <c r="A829" s="319"/>
      <c r="B829" s="227"/>
      <c r="C829" s="7">
        <v>600</v>
      </c>
      <c r="D829">
        <f>+入力シート①!AH$17</f>
        <v>0</v>
      </c>
      <c r="E829">
        <f t="shared" si="300"/>
        <v>9</v>
      </c>
      <c r="F829" s="5">
        <f t="shared" si="301"/>
        <v>0</v>
      </c>
      <c r="G829" s="5">
        <f t="shared" si="302"/>
        <v>0</v>
      </c>
      <c r="H829" s="5">
        <f t="shared" si="303"/>
        <v>0</v>
      </c>
      <c r="I829" s="5">
        <f t="shared" si="304"/>
        <v>0</v>
      </c>
      <c r="J829" s="5">
        <f t="shared" si="305"/>
        <v>0</v>
      </c>
      <c r="K829" s="5" t="e">
        <f t="shared" si="306"/>
        <v>#DIV/0!</v>
      </c>
      <c r="M829" s="16"/>
      <c r="N829" s="177">
        <v>0</v>
      </c>
      <c r="O829">
        <v>0</v>
      </c>
      <c r="P829">
        <v>0</v>
      </c>
      <c r="Q829">
        <v>0</v>
      </c>
      <c r="R829">
        <v>0</v>
      </c>
      <c r="S829" s="17">
        <v>0</v>
      </c>
      <c r="T829" s="17">
        <v>0</v>
      </c>
      <c r="U829" s="17">
        <v>0</v>
      </c>
      <c r="V829" s="17">
        <v>0</v>
      </c>
      <c r="BN829" s="16"/>
    </row>
    <row r="830" spans="1:66">
      <c r="A830" s="319"/>
      <c r="B830" s="13"/>
      <c r="C830" s="13"/>
      <c r="D830" s="18"/>
      <c r="E830" s="18"/>
      <c r="F830" s="38"/>
      <c r="G830" s="38"/>
      <c r="H830" s="38"/>
      <c r="I830" s="38"/>
      <c r="J830" s="38"/>
      <c r="K830" s="38"/>
      <c r="L830" s="18"/>
      <c r="M830" s="16"/>
      <c r="N830" s="181"/>
      <c r="O830" s="18"/>
      <c r="P830" s="175"/>
      <c r="Q830" s="175"/>
      <c r="R830" s="175"/>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6"/>
    </row>
    <row r="831" spans="1:66">
      <c r="A831" s="319"/>
      <c r="B831" s="228" t="s">
        <v>25</v>
      </c>
      <c r="C831" s="11" t="s">
        <v>23</v>
      </c>
      <c r="D831">
        <f>+入力シート①!AH$19</f>
        <v>0</v>
      </c>
      <c r="E831">
        <f>+COUNT($M831:$BN831)</f>
        <v>9</v>
      </c>
      <c r="F831" s="5">
        <f>+AVERAGE($M831:$BN831)</f>
        <v>0</v>
      </c>
      <c r="G831" s="5">
        <f>+STDEV($M831:$BN831)</f>
        <v>0</v>
      </c>
      <c r="H831" s="5">
        <f>+MAX($M831:$BN831)</f>
        <v>0</v>
      </c>
      <c r="I831" s="5">
        <f>+MIN($M831:$BN831)</f>
        <v>0</v>
      </c>
      <c r="J831" s="5">
        <f>+D831-F831</f>
        <v>0</v>
      </c>
      <c r="K831" s="5" t="e">
        <f>+J831/G831</f>
        <v>#DIV/0!</v>
      </c>
      <c r="M831" s="16"/>
      <c r="N831" s="177">
        <v>0</v>
      </c>
      <c r="O831">
        <v>0</v>
      </c>
      <c r="P831">
        <v>0</v>
      </c>
      <c r="Q831">
        <v>0</v>
      </c>
      <c r="R831">
        <v>0</v>
      </c>
      <c r="S831" s="17">
        <v>0</v>
      </c>
      <c r="T831" s="17">
        <v>0</v>
      </c>
      <c r="U831" s="17">
        <v>0</v>
      </c>
      <c r="V831" s="17">
        <v>0</v>
      </c>
      <c r="BN831" s="16"/>
    </row>
    <row r="832" spans="1:66">
      <c r="A832" s="319"/>
      <c r="B832" s="229"/>
      <c r="C832" s="8" t="s">
        <v>24</v>
      </c>
      <c r="D832">
        <f>+入力シート①!AH$20</f>
        <v>0</v>
      </c>
      <c r="E832">
        <f>+COUNT($M832:$BN832)</f>
        <v>9</v>
      </c>
      <c r="F832" s="5">
        <f>+AVERAGE($M832:$BN832)</f>
        <v>0</v>
      </c>
      <c r="G832" s="5">
        <f>+STDEV($M832:$BN832)</f>
        <v>0</v>
      </c>
      <c r="H832" s="5">
        <f>+MAX($M832:$BN832)</f>
        <v>0</v>
      </c>
      <c r="I832" s="5">
        <f>+MIN($M832:$BN832)</f>
        <v>0</v>
      </c>
      <c r="J832" s="5">
        <f>+D832-F832</f>
        <v>0</v>
      </c>
      <c r="K832" s="5" t="e">
        <f>+J832/G832</f>
        <v>#DIV/0!</v>
      </c>
      <c r="M832" s="16"/>
      <c r="N832" s="177">
        <v>0</v>
      </c>
      <c r="O832">
        <v>0</v>
      </c>
      <c r="P832">
        <v>0</v>
      </c>
      <c r="Q832">
        <v>0</v>
      </c>
      <c r="R832">
        <v>0</v>
      </c>
      <c r="S832" s="17">
        <v>0</v>
      </c>
      <c r="T832" s="17">
        <v>0</v>
      </c>
      <c r="U832" s="17">
        <v>0</v>
      </c>
      <c r="V832" s="17">
        <v>0</v>
      </c>
      <c r="BN832" s="16"/>
    </row>
    <row r="833" spans="1:66" ht="0.95" customHeight="1">
      <c r="A833" s="16"/>
      <c r="B833" s="16"/>
      <c r="C833" s="16"/>
      <c r="D833" s="16"/>
      <c r="E833" s="16"/>
      <c r="F833" s="39"/>
      <c r="G833" s="39"/>
      <c r="H833" s="39"/>
      <c r="I833" s="39"/>
      <c r="J833" s="39"/>
      <c r="K833" s="39"/>
      <c r="L833" s="16"/>
      <c r="M833" s="16"/>
      <c r="N833" s="180"/>
      <c r="O833" s="16"/>
      <c r="P833" s="176"/>
      <c r="Q833" s="176"/>
      <c r="R833" s="17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row>
    <row r="834" spans="1:66" ht="0.95" customHeight="1">
      <c r="A834" s="16"/>
      <c r="B834" s="16"/>
      <c r="C834" s="16"/>
      <c r="D834" s="16"/>
      <c r="E834" s="16"/>
      <c r="F834" s="39"/>
      <c r="G834" s="39"/>
      <c r="H834" s="39"/>
      <c r="I834" s="39"/>
      <c r="J834" s="39"/>
      <c r="K834" s="39"/>
      <c r="L834" s="16"/>
      <c r="M834" s="16"/>
      <c r="N834" s="180"/>
      <c r="O834" s="16"/>
      <c r="P834" s="176"/>
      <c r="Q834" s="176"/>
      <c r="R834" s="17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row>
    <row r="835" spans="1:66" ht="0.95" customHeight="1">
      <c r="A835" s="16"/>
      <c r="B835" s="16"/>
      <c r="C835" s="16"/>
      <c r="D835" s="16"/>
      <c r="E835" s="16"/>
      <c r="F835" s="39"/>
      <c r="G835" s="39"/>
      <c r="H835" s="39"/>
      <c r="I835" s="39"/>
      <c r="J835" s="39"/>
      <c r="K835" s="39"/>
      <c r="L835" s="16"/>
      <c r="M835" s="16"/>
      <c r="N835" s="180"/>
      <c r="O835" s="16"/>
      <c r="P835" s="176"/>
      <c r="Q835" s="176"/>
      <c r="R835" s="17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row>
    <row r="836" spans="1:66" ht="0.95" customHeight="1">
      <c r="A836" s="16"/>
      <c r="B836" s="16"/>
      <c r="C836" s="16"/>
      <c r="D836" s="16"/>
      <c r="E836" s="16"/>
      <c r="F836" s="39"/>
      <c r="G836" s="39"/>
      <c r="H836" s="39"/>
      <c r="I836" s="39"/>
      <c r="J836" s="39"/>
      <c r="K836" s="39"/>
      <c r="L836" s="16"/>
      <c r="M836" s="16"/>
      <c r="N836" s="180"/>
      <c r="O836" s="16"/>
      <c r="P836" s="176"/>
      <c r="Q836" s="176"/>
      <c r="R836" s="17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row>
    <row r="837" spans="1:66" ht="0.95" customHeight="1">
      <c r="A837" s="16"/>
      <c r="B837" s="16"/>
      <c r="C837" s="16"/>
      <c r="D837" s="16"/>
      <c r="E837" s="16"/>
      <c r="F837" s="39"/>
      <c r="G837" s="39"/>
      <c r="H837" s="39"/>
      <c r="I837" s="39"/>
      <c r="J837" s="39"/>
      <c r="K837" s="39"/>
      <c r="L837" s="16"/>
      <c r="M837" s="16"/>
      <c r="N837" s="180"/>
      <c r="O837" s="16"/>
      <c r="P837" s="176"/>
      <c r="Q837" s="176"/>
      <c r="R837" s="17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row>
    <row r="838" spans="1:66" ht="0.95" customHeight="1">
      <c r="A838" s="16"/>
      <c r="B838" s="16"/>
      <c r="C838" s="16"/>
      <c r="D838" s="16"/>
      <c r="E838" s="16"/>
      <c r="F838" s="39"/>
      <c r="G838" s="39"/>
      <c r="H838" s="39"/>
      <c r="I838" s="39"/>
      <c r="J838" s="39"/>
      <c r="K838" s="39"/>
      <c r="L838" s="16"/>
      <c r="M838" s="16"/>
      <c r="N838" s="180"/>
      <c r="O838" s="16"/>
      <c r="P838" s="176"/>
      <c r="Q838" s="176"/>
      <c r="R838" s="17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row>
    <row r="839" spans="1:66" ht="0.95" customHeight="1">
      <c r="A839" s="16"/>
      <c r="B839" s="16"/>
      <c r="C839" s="16"/>
      <c r="D839" s="16"/>
      <c r="E839" s="16"/>
      <c r="F839" s="39"/>
      <c r="G839" s="39"/>
      <c r="H839" s="39"/>
      <c r="I839" s="39"/>
      <c r="J839" s="39"/>
      <c r="K839" s="39"/>
      <c r="L839" s="16"/>
      <c r="M839" s="16"/>
      <c r="N839" s="180"/>
      <c r="O839" s="16"/>
      <c r="P839" s="176"/>
      <c r="Q839" s="176"/>
      <c r="R839" s="17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row>
    <row r="840" spans="1:66" ht="0.95" customHeight="1">
      <c r="A840" s="16"/>
      <c r="B840" s="16"/>
      <c r="C840" s="16"/>
      <c r="D840" s="16"/>
      <c r="E840" s="16"/>
      <c r="F840" s="39"/>
      <c r="G840" s="39"/>
      <c r="H840" s="39"/>
      <c r="I840" s="39"/>
      <c r="J840" s="39"/>
      <c r="K840" s="39"/>
      <c r="L840" s="16"/>
      <c r="M840" s="16"/>
      <c r="N840" s="180"/>
      <c r="O840" s="16"/>
      <c r="P840" s="176"/>
      <c r="Q840" s="176"/>
      <c r="R840" s="17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row>
  </sheetData>
  <mergeCells count="224">
    <mergeCell ref="A812:A832"/>
    <mergeCell ref="B812:C812"/>
    <mergeCell ref="B813:C813"/>
    <mergeCell ref="B814:C814"/>
    <mergeCell ref="B815:C815"/>
    <mergeCell ref="B816:C816"/>
    <mergeCell ref="B817:B829"/>
    <mergeCell ref="B831:B832"/>
    <mergeCell ref="A752:A772"/>
    <mergeCell ref="B752:C752"/>
    <mergeCell ref="B753:C753"/>
    <mergeCell ref="B754:C754"/>
    <mergeCell ref="B755:C755"/>
    <mergeCell ref="B756:C756"/>
    <mergeCell ref="B757:B769"/>
    <mergeCell ref="B771:B772"/>
    <mergeCell ref="A782:A802"/>
    <mergeCell ref="B782:C782"/>
    <mergeCell ref="B783:C783"/>
    <mergeCell ref="B784:C784"/>
    <mergeCell ref="B785:C785"/>
    <mergeCell ref="B786:C786"/>
    <mergeCell ref="B787:B799"/>
    <mergeCell ref="B801:B802"/>
    <mergeCell ref="A662:A682"/>
    <mergeCell ref="A692:A712"/>
    <mergeCell ref="A482:A502"/>
    <mergeCell ref="A512:A532"/>
    <mergeCell ref="A542:A562"/>
    <mergeCell ref="A572:A592"/>
    <mergeCell ref="A722:A742"/>
    <mergeCell ref="B722:C722"/>
    <mergeCell ref="B723:C723"/>
    <mergeCell ref="B724:C724"/>
    <mergeCell ref="B725:C725"/>
    <mergeCell ref="B726:C726"/>
    <mergeCell ref="B727:B739"/>
    <mergeCell ref="B741:B742"/>
    <mergeCell ref="B485:C485"/>
    <mergeCell ref="B486:C486"/>
    <mergeCell ref="B487:B499"/>
    <mergeCell ref="B501:B502"/>
    <mergeCell ref="B512:C512"/>
    <mergeCell ref="B513:C513"/>
    <mergeCell ref="B695:C695"/>
    <mergeCell ref="B696:C696"/>
    <mergeCell ref="B697:B709"/>
    <mergeCell ref="B664:C664"/>
    <mergeCell ref="A392:A412"/>
    <mergeCell ref="A422:A442"/>
    <mergeCell ref="A452:A472"/>
    <mergeCell ref="A242:A262"/>
    <mergeCell ref="A272:A292"/>
    <mergeCell ref="A302:A322"/>
    <mergeCell ref="A332:A352"/>
    <mergeCell ref="A602:A622"/>
    <mergeCell ref="A632:A652"/>
    <mergeCell ref="A122:A142"/>
    <mergeCell ref="A152:A172"/>
    <mergeCell ref="A182:A202"/>
    <mergeCell ref="A212:A232"/>
    <mergeCell ref="A2:A22"/>
    <mergeCell ref="A32:A52"/>
    <mergeCell ref="A62:A82"/>
    <mergeCell ref="A92:A112"/>
    <mergeCell ref="A362:A382"/>
    <mergeCell ref="B35:C35"/>
    <mergeCell ref="B6:C6"/>
    <mergeCell ref="B7:B19"/>
    <mergeCell ref="B21:B22"/>
    <mergeCell ref="B32:C32"/>
    <mergeCell ref="B37:B49"/>
    <mergeCell ref="B2:C2"/>
    <mergeCell ref="B3:C3"/>
    <mergeCell ref="B4:C4"/>
    <mergeCell ref="B5:C5"/>
    <mergeCell ref="B33:C33"/>
    <mergeCell ref="B34:C34"/>
    <mergeCell ref="B36:C36"/>
    <mergeCell ref="B67:B79"/>
    <mergeCell ref="B81:B82"/>
    <mergeCell ref="B92:C92"/>
    <mergeCell ref="B93:C93"/>
    <mergeCell ref="B94:C94"/>
    <mergeCell ref="B95:C95"/>
    <mergeCell ref="B51:B52"/>
    <mergeCell ref="B62:C62"/>
    <mergeCell ref="B63:C63"/>
    <mergeCell ref="B64:C64"/>
    <mergeCell ref="B65:C65"/>
    <mergeCell ref="B66:C66"/>
    <mergeCell ref="B125:C125"/>
    <mergeCell ref="B126:C126"/>
    <mergeCell ref="B127:B139"/>
    <mergeCell ref="B141:B142"/>
    <mergeCell ref="B152:C152"/>
    <mergeCell ref="B153:C153"/>
    <mergeCell ref="B96:C96"/>
    <mergeCell ref="B97:B109"/>
    <mergeCell ref="B111:B112"/>
    <mergeCell ref="B122:C122"/>
    <mergeCell ref="B123:C123"/>
    <mergeCell ref="B124:C124"/>
    <mergeCell ref="B183:C183"/>
    <mergeCell ref="B184:C184"/>
    <mergeCell ref="B185:C185"/>
    <mergeCell ref="B186:C186"/>
    <mergeCell ref="B187:B199"/>
    <mergeCell ref="B201:B202"/>
    <mergeCell ref="B154:C154"/>
    <mergeCell ref="B155:C155"/>
    <mergeCell ref="B156:C156"/>
    <mergeCell ref="B157:B169"/>
    <mergeCell ref="B171:B172"/>
    <mergeCell ref="B182:C182"/>
    <mergeCell ref="B231:B232"/>
    <mergeCell ref="B242:C242"/>
    <mergeCell ref="B243:C243"/>
    <mergeCell ref="B244:C244"/>
    <mergeCell ref="B245:C245"/>
    <mergeCell ref="B246:C246"/>
    <mergeCell ref="B212:C212"/>
    <mergeCell ref="B213:C213"/>
    <mergeCell ref="B214:C214"/>
    <mergeCell ref="B215:C215"/>
    <mergeCell ref="B216:C216"/>
    <mergeCell ref="B217:B229"/>
    <mergeCell ref="B276:C276"/>
    <mergeCell ref="B277:B289"/>
    <mergeCell ref="B291:B292"/>
    <mergeCell ref="B302:C302"/>
    <mergeCell ref="B303:C303"/>
    <mergeCell ref="B304:C304"/>
    <mergeCell ref="B247:B259"/>
    <mergeCell ref="B261:B262"/>
    <mergeCell ref="B272:C272"/>
    <mergeCell ref="B273:C273"/>
    <mergeCell ref="B274:C274"/>
    <mergeCell ref="B275:C275"/>
    <mergeCell ref="B334:C334"/>
    <mergeCell ref="B335:C335"/>
    <mergeCell ref="B336:C336"/>
    <mergeCell ref="B337:B349"/>
    <mergeCell ref="B351:B352"/>
    <mergeCell ref="B362:C362"/>
    <mergeCell ref="B305:C305"/>
    <mergeCell ref="B306:C306"/>
    <mergeCell ref="B307:B319"/>
    <mergeCell ref="B321:B322"/>
    <mergeCell ref="B332:C332"/>
    <mergeCell ref="B333:C333"/>
    <mergeCell ref="B392:C392"/>
    <mergeCell ref="B393:C393"/>
    <mergeCell ref="B394:C394"/>
    <mergeCell ref="B395:C395"/>
    <mergeCell ref="B396:C396"/>
    <mergeCell ref="B397:B409"/>
    <mergeCell ref="B363:C363"/>
    <mergeCell ref="B364:C364"/>
    <mergeCell ref="B365:C365"/>
    <mergeCell ref="B366:C366"/>
    <mergeCell ref="B367:B379"/>
    <mergeCell ref="B381:B382"/>
    <mergeCell ref="B427:B439"/>
    <mergeCell ref="B441:B442"/>
    <mergeCell ref="B452:C452"/>
    <mergeCell ref="B453:C453"/>
    <mergeCell ref="B454:C454"/>
    <mergeCell ref="B455:C455"/>
    <mergeCell ref="B411:B412"/>
    <mergeCell ref="B422:C422"/>
    <mergeCell ref="B423:C423"/>
    <mergeCell ref="B424:C424"/>
    <mergeCell ref="B425:C425"/>
    <mergeCell ref="B426:C426"/>
    <mergeCell ref="B456:C456"/>
    <mergeCell ref="B457:B469"/>
    <mergeCell ref="B471:B472"/>
    <mergeCell ref="B482:C482"/>
    <mergeCell ref="B483:C483"/>
    <mergeCell ref="B484:C484"/>
    <mergeCell ref="B576:C576"/>
    <mergeCell ref="B577:B589"/>
    <mergeCell ref="B543:C543"/>
    <mergeCell ref="B544:C544"/>
    <mergeCell ref="B545:C545"/>
    <mergeCell ref="B546:C546"/>
    <mergeCell ref="B547:B559"/>
    <mergeCell ref="B561:B562"/>
    <mergeCell ref="B514:C514"/>
    <mergeCell ref="B515:C515"/>
    <mergeCell ref="B516:C516"/>
    <mergeCell ref="B517:B529"/>
    <mergeCell ref="B531:B532"/>
    <mergeCell ref="B542:C542"/>
    <mergeCell ref="B607:B619"/>
    <mergeCell ref="B621:B622"/>
    <mergeCell ref="B632:C632"/>
    <mergeCell ref="B662:C662"/>
    <mergeCell ref="B663:C663"/>
    <mergeCell ref="B633:C633"/>
    <mergeCell ref="B634:C634"/>
    <mergeCell ref="B635:C635"/>
    <mergeCell ref="B636:C636"/>
    <mergeCell ref="B591:B592"/>
    <mergeCell ref="B602:C602"/>
    <mergeCell ref="B603:C603"/>
    <mergeCell ref="B604:C604"/>
    <mergeCell ref="B605:C605"/>
    <mergeCell ref="B606:C606"/>
    <mergeCell ref="B572:C572"/>
    <mergeCell ref="B573:C573"/>
    <mergeCell ref="B574:C574"/>
    <mergeCell ref="B575:C575"/>
    <mergeCell ref="B665:C665"/>
    <mergeCell ref="B666:C666"/>
    <mergeCell ref="B667:B679"/>
    <mergeCell ref="B637:B649"/>
    <mergeCell ref="B651:B652"/>
    <mergeCell ref="B711:B712"/>
    <mergeCell ref="B681:B682"/>
    <mergeCell ref="B692:C692"/>
    <mergeCell ref="B693:C693"/>
    <mergeCell ref="B694:C694"/>
  </mergeCells>
  <phoneticPr fontId="4"/>
  <pageMargins left="0.78700000000000003" right="0.78700000000000003" top="0.98399999999999999" bottom="0.98399999999999999" header="0.51200000000000001" footer="0.51200000000000001"/>
  <pageSetup paperSize="9" orientation="portrait"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topLeftCell="A15" zoomScaleNormal="100" workbookViewId="0">
      <selection activeCell="E39" sqref="E39"/>
    </sheetView>
  </sheetViews>
  <sheetFormatPr defaultRowHeight="15.75"/>
  <cols>
    <col min="1" max="1" width="9" customWidth="1"/>
    <col min="2" max="3" width="9.875" bestFit="1" customWidth="1"/>
    <col min="4" max="4" width="9.875" customWidth="1"/>
    <col min="5" max="5" width="9" style="117"/>
  </cols>
  <sheetData>
    <row r="1" spans="1:10">
      <c r="B1" t="s">
        <v>104</v>
      </c>
      <c r="C1" t="s">
        <v>58</v>
      </c>
      <c r="D1" t="s">
        <v>103</v>
      </c>
      <c r="H1" s="177" t="s">
        <v>104</v>
      </c>
      <c r="I1" s="177" t="s">
        <v>58</v>
      </c>
      <c r="J1" s="177" t="s">
        <v>103</v>
      </c>
    </row>
    <row r="2" spans="1:10">
      <c r="A2" s="40">
        <v>40848</v>
      </c>
      <c r="B2">
        <v>24.2</v>
      </c>
      <c r="D2" s="162">
        <v>23.72</v>
      </c>
      <c r="G2" s="40">
        <v>43800</v>
      </c>
      <c r="H2">
        <v>20.9</v>
      </c>
      <c r="J2">
        <v>21.123333333333331</v>
      </c>
    </row>
    <row r="3" spans="1:10">
      <c r="A3" s="40">
        <f>+A2+1</f>
        <v>40849</v>
      </c>
      <c r="B3">
        <v>22.8</v>
      </c>
      <c r="D3" s="162">
        <v>23.513333333333332</v>
      </c>
      <c r="G3" s="40">
        <v>43801</v>
      </c>
      <c r="H3">
        <v>20.7</v>
      </c>
      <c r="J3">
        <v>21.032142857142862</v>
      </c>
    </row>
    <row r="4" spans="1:10">
      <c r="A4" s="40">
        <f t="shared" ref="A4:A31" si="0">+A3+1</f>
        <v>40850</v>
      </c>
      <c r="B4">
        <v>23.3</v>
      </c>
      <c r="D4" s="162">
        <v>23.51</v>
      </c>
      <c r="G4" s="40">
        <v>43802</v>
      </c>
      <c r="H4">
        <v>21.8</v>
      </c>
      <c r="J4">
        <v>20.948275862068968</v>
      </c>
    </row>
    <row r="5" spans="1:10">
      <c r="A5" s="40">
        <f t="shared" si="0"/>
        <v>40851</v>
      </c>
      <c r="B5">
        <v>22.2</v>
      </c>
      <c r="D5" s="162">
        <v>23.27</v>
      </c>
      <c r="G5" s="40">
        <v>43803</v>
      </c>
      <c r="H5">
        <v>19.899999999999999</v>
      </c>
      <c r="J5">
        <v>20.934482758620696</v>
      </c>
    </row>
    <row r="6" spans="1:10">
      <c r="A6" s="40">
        <f t="shared" si="0"/>
        <v>40852</v>
      </c>
      <c r="B6">
        <v>21.1</v>
      </c>
      <c r="D6" s="162">
        <v>23.163333333333341</v>
      </c>
      <c r="G6" s="40">
        <v>43804</v>
      </c>
      <c r="H6">
        <v>19.600000000000001</v>
      </c>
      <c r="J6">
        <v>20.76551724137931</v>
      </c>
    </row>
    <row r="7" spans="1:10">
      <c r="A7" s="40">
        <f t="shared" si="0"/>
        <v>40853</v>
      </c>
      <c r="B7">
        <v>21.2</v>
      </c>
      <c r="D7" s="162">
        <v>23.08</v>
      </c>
      <c r="G7" s="40">
        <v>43805</v>
      </c>
      <c r="H7">
        <v>19.8</v>
      </c>
      <c r="J7">
        <v>20.723333333333336</v>
      </c>
    </row>
    <row r="8" spans="1:10">
      <c r="A8" s="40">
        <f t="shared" si="0"/>
        <v>40854</v>
      </c>
      <c r="B8">
        <v>22.1</v>
      </c>
      <c r="D8" s="162">
        <v>23.08</v>
      </c>
      <c r="G8" s="40">
        <v>43806</v>
      </c>
      <c r="H8">
        <v>19.8</v>
      </c>
      <c r="J8">
        <v>20.69</v>
      </c>
    </row>
    <row r="9" spans="1:10">
      <c r="A9" s="40">
        <f t="shared" si="0"/>
        <v>40855</v>
      </c>
      <c r="B9">
        <v>21.4</v>
      </c>
      <c r="D9" s="162">
        <v>23.051724137931036</v>
      </c>
      <c r="G9" s="40">
        <v>43807</v>
      </c>
      <c r="H9">
        <v>18.7</v>
      </c>
      <c r="J9">
        <v>20.626666666666665</v>
      </c>
    </row>
    <row r="10" spans="1:10">
      <c r="A10" s="40">
        <f t="shared" si="0"/>
        <v>40856</v>
      </c>
      <c r="B10">
        <v>21.4</v>
      </c>
      <c r="D10" s="162">
        <v>23.044827586206893</v>
      </c>
      <c r="G10" s="40">
        <v>43808</v>
      </c>
      <c r="H10">
        <v>18.7</v>
      </c>
      <c r="J10">
        <v>20.506896551724136</v>
      </c>
    </row>
    <row r="11" spans="1:10">
      <c r="A11" s="40">
        <f t="shared" si="0"/>
        <v>40857</v>
      </c>
      <c r="B11">
        <v>20.6</v>
      </c>
      <c r="D11" s="162">
        <v>23.006666666666661</v>
      </c>
      <c r="G11" s="40">
        <v>43809</v>
      </c>
      <c r="H11">
        <v>19.399999999999999</v>
      </c>
      <c r="J11">
        <v>20.486666666666668</v>
      </c>
    </row>
    <row r="12" spans="1:10">
      <c r="A12" s="40">
        <f t="shared" si="0"/>
        <v>40858</v>
      </c>
      <c r="B12">
        <v>22.4</v>
      </c>
      <c r="D12" s="162">
        <v>22.93</v>
      </c>
      <c r="G12" s="40">
        <v>43810</v>
      </c>
      <c r="H12">
        <v>20.9</v>
      </c>
      <c r="J12">
        <v>20.356666666666662</v>
      </c>
    </row>
    <row r="13" spans="1:10">
      <c r="A13" s="40">
        <f t="shared" si="0"/>
        <v>40859</v>
      </c>
      <c r="B13">
        <v>22.1</v>
      </c>
      <c r="D13" s="162">
        <v>22.806666666666665</v>
      </c>
      <c r="G13" s="40">
        <v>43811</v>
      </c>
      <c r="H13">
        <v>20.9</v>
      </c>
      <c r="J13">
        <v>20.176666666666666</v>
      </c>
    </row>
    <row r="14" spans="1:10">
      <c r="A14" s="40">
        <f t="shared" si="0"/>
        <v>40860</v>
      </c>
      <c r="B14">
        <v>22.5</v>
      </c>
      <c r="D14" s="162">
        <v>22.87</v>
      </c>
      <c r="G14" s="40">
        <v>43812</v>
      </c>
      <c r="H14">
        <v>20.100000000000001</v>
      </c>
      <c r="J14">
        <v>20.253333333333334</v>
      </c>
    </row>
    <row r="15" spans="1:10">
      <c r="A15" s="40">
        <f t="shared" si="0"/>
        <v>40861</v>
      </c>
      <c r="B15">
        <v>23.3</v>
      </c>
      <c r="D15" s="162">
        <v>22.76</v>
      </c>
      <c r="G15" s="40">
        <v>43813</v>
      </c>
      <c r="H15">
        <v>19.7</v>
      </c>
      <c r="J15">
        <v>20.13</v>
      </c>
    </row>
    <row r="16" spans="1:10">
      <c r="A16" s="40">
        <f t="shared" si="0"/>
        <v>40862</v>
      </c>
      <c r="B16">
        <v>22.7</v>
      </c>
      <c r="D16" s="162">
        <v>22.683333333333334</v>
      </c>
      <c r="G16" s="40">
        <v>43814</v>
      </c>
      <c r="H16">
        <v>19.600000000000001</v>
      </c>
      <c r="J16">
        <v>20</v>
      </c>
    </row>
    <row r="17" spans="1:10">
      <c r="A17" s="40">
        <f t="shared" si="0"/>
        <v>40863</v>
      </c>
      <c r="B17">
        <v>22.7</v>
      </c>
      <c r="D17" s="162">
        <v>22.45</v>
      </c>
      <c r="G17" s="40">
        <v>43815</v>
      </c>
      <c r="H17">
        <v>18.7</v>
      </c>
      <c r="J17">
        <v>19.853333333333335</v>
      </c>
    </row>
    <row r="18" spans="1:10">
      <c r="A18" s="40">
        <f t="shared" si="0"/>
        <v>40864</v>
      </c>
      <c r="B18">
        <v>22.1</v>
      </c>
      <c r="D18" s="162">
        <v>22.48</v>
      </c>
      <c r="G18" s="40">
        <v>43816</v>
      </c>
      <c r="H18">
        <v>19.399999999999999</v>
      </c>
      <c r="J18">
        <v>19.786666666666669</v>
      </c>
    </row>
    <row r="19" spans="1:10">
      <c r="A19" s="40">
        <f t="shared" si="0"/>
        <v>40865</v>
      </c>
      <c r="B19">
        <v>21.9</v>
      </c>
      <c r="D19" s="162">
        <v>22.243333333333336</v>
      </c>
      <c r="G19" s="40">
        <v>43817</v>
      </c>
      <c r="J19">
        <v>19.736666666666672</v>
      </c>
    </row>
    <row r="20" spans="1:10">
      <c r="A20" s="40">
        <f t="shared" si="0"/>
        <v>40866</v>
      </c>
      <c r="B20">
        <v>22.5</v>
      </c>
      <c r="D20" s="162">
        <v>22.246666666666666</v>
      </c>
      <c r="G20" s="40">
        <v>43818</v>
      </c>
      <c r="J20">
        <v>19.766666666666666</v>
      </c>
    </row>
    <row r="21" spans="1:10">
      <c r="A21" s="40">
        <f t="shared" si="0"/>
        <v>40867</v>
      </c>
      <c r="B21">
        <v>21.5</v>
      </c>
      <c r="D21" s="162">
        <v>22.146666666666668</v>
      </c>
      <c r="G21" s="40">
        <v>43819</v>
      </c>
      <c r="J21">
        <v>19.920000000000002</v>
      </c>
    </row>
    <row r="22" spans="1:10">
      <c r="A22" s="40">
        <f t="shared" si="0"/>
        <v>40868</v>
      </c>
      <c r="B22">
        <v>20.5</v>
      </c>
      <c r="D22" s="162">
        <v>22.016666666666666</v>
      </c>
      <c r="G22" s="40">
        <v>43820</v>
      </c>
      <c r="J22">
        <v>19.89</v>
      </c>
    </row>
    <row r="23" spans="1:10">
      <c r="A23" s="40">
        <f t="shared" si="0"/>
        <v>40869</v>
      </c>
      <c r="B23">
        <v>21.4</v>
      </c>
      <c r="D23" s="162">
        <v>21.9</v>
      </c>
      <c r="G23" s="40">
        <v>43821</v>
      </c>
      <c r="J23">
        <v>19.986666666666668</v>
      </c>
    </row>
    <row r="24" spans="1:10">
      <c r="A24" s="40">
        <f t="shared" si="0"/>
        <v>40870</v>
      </c>
      <c r="D24" s="162">
        <v>21.82</v>
      </c>
      <c r="G24" s="40">
        <v>43822</v>
      </c>
      <c r="J24">
        <v>19.90666666666667</v>
      </c>
    </row>
    <row r="25" spans="1:10">
      <c r="A25" s="40">
        <f t="shared" si="0"/>
        <v>40871</v>
      </c>
      <c r="D25" s="162">
        <v>21.926666666666666</v>
      </c>
      <c r="G25" s="40">
        <v>43823</v>
      </c>
      <c r="J25">
        <v>19.670000000000002</v>
      </c>
    </row>
    <row r="26" spans="1:10">
      <c r="A26" s="40">
        <f t="shared" si="0"/>
        <v>40872</v>
      </c>
      <c r="B26">
        <v>22.4</v>
      </c>
      <c r="D26" s="162">
        <v>21.753333333333337</v>
      </c>
      <c r="G26" s="40">
        <v>43824</v>
      </c>
      <c r="J26">
        <v>19.696666666666665</v>
      </c>
    </row>
    <row r="27" spans="1:10">
      <c r="A27" s="40">
        <f t="shared" si="0"/>
        <v>40873</v>
      </c>
      <c r="B27">
        <v>22</v>
      </c>
      <c r="D27" s="162">
        <v>21.67</v>
      </c>
      <c r="G27" s="40">
        <v>43825</v>
      </c>
      <c r="J27">
        <v>19.633333333333329</v>
      </c>
    </row>
    <row r="28" spans="1:10">
      <c r="A28" s="40">
        <f t="shared" si="0"/>
        <v>40874</v>
      </c>
      <c r="B28">
        <v>22.1</v>
      </c>
      <c r="D28" s="162">
        <v>21.53</v>
      </c>
      <c r="G28" s="40">
        <v>43826</v>
      </c>
      <c r="J28">
        <v>19.38666666666667</v>
      </c>
    </row>
    <row r="29" spans="1:10">
      <c r="A29" s="40">
        <f t="shared" si="0"/>
        <v>40875</v>
      </c>
      <c r="B29">
        <v>21.6</v>
      </c>
      <c r="D29" s="162">
        <v>21.356666666666673</v>
      </c>
      <c r="G29" s="40">
        <v>43827</v>
      </c>
      <c r="J29">
        <v>19.413333333333338</v>
      </c>
    </row>
    <row r="30" spans="1:10">
      <c r="A30" s="40">
        <f t="shared" si="0"/>
        <v>40876</v>
      </c>
      <c r="B30">
        <v>19.2</v>
      </c>
      <c r="D30" s="162">
        <v>21.19310344827586</v>
      </c>
      <c r="G30" s="40">
        <v>43828</v>
      </c>
      <c r="J30">
        <v>19.283333333333339</v>
      </c>
    </row>
    <row r="31" spans="1:10">
      <c r="A31" s="40">
        <f t="shared" si="0"/>
        <v>40877</v>
      </c>
      <c r="B31">
        <v>19.7</v>
      </c>
      <c r="D31" s="162">
        <v>21.062068965517245</v>
      </c>
      <c r="G31" s="40">
        <v>43829</v>
      </c>
      <c r="J31">
        <v>19.275714285714287</v>
      </c>
    </row>
    <row r="32" spans="1:10">
      <c r="A32" s="40"/>
      <c r="G32" s="40">
        <v>43830</v>
      </c>
      <c r="J32">
        <v>19.26896551724138</v>
      </c>
    </row>
    <row r="34" spans="1:11" s="220" customFormat="1">
      <c r="B34" s="220">
        <v>2019</v>
      </c>
      <c r="D34" s="220" t="s">
        <v>120</v>
      </c>
      <c r="E34" s="222" t="s">
        <v>121</v>
      </c>
      <c r="H34" s="220">
        <v>2019</v>
      </c>
      <c r="J34" s="220" t="s">
        <v>120</v>
      </c>
      <c r="K34" s="222" t="s">
        <v>121</v>
      </c>
    </row>
    <row r="35" spans="1:11">
      <c r="A35" t="s">
        <v>59</v>
      </c>
      <c r="B35" s="117">
        <f>+AVERAGE(B2:B31)</f>
        <v>21.889285714285716</v>
      </c>
      <c r="C35" s="117" t="e">
        <f>+AVERAGE(C2:C32)</f>
        <v>#DIV/0!</v>
      </c>
      <c r="D35" s="221">
        <f>+AVERAGE(D2:D31)</f>
        <v>22.476168582375475</v>
      </c>
      <c r="E35" s="117">
        <f>B35-D35</f>
        <v>-0.58688286808975931</v>
      </c>
      <c r="G35" s="177" t="s">
        <v>59</v>
      </c>
      <c r="H35" s="117">
        <f>+AVERAGE(H2:H32)</f>
        <v>19.917647058823526</v>
      </c>
      <c r="I35" s="117" t="e">
        <f>+AVERAGE(I2:I32)</f>
        <v>#DIV/0!</v>
      </c>
      <c r="J35" s="221">
        <f>+AVERAGE(J2:J32)</f>
        <v>20.104150378727688</v>
      </c>
      <c r="K35" s="117">
        <f>H35-J35</f>
        <v>-0.18650331990416191</v>
      </c>
    </row>
    <row r="36" spans="1:11">
      <c r="G36" s="177"/>
      <c r="H36" s="177"/>
      <c r="I36" s="177"/>
      <c r="J36" s="177"/>
      <c r="K36" s="117"/>
    </row>
    <row r="37" spans="1:11">
      <c r="A37" t="s">
        <v>71</v>
      </c>
      <c r="B37" s="116">
        <f>+AVERAGE(B2:B11)</f>
        <v>22.029999999999998</v>
      </c>
      <c r="C37" s="116" t="e">
        <f>+AVERAGE(C2:C11)</f>
        <v>#DIV/0!</v>
      </c>
      <c r="D37" s="116">
        <f>+AVERAGE(D2:D11)</f>
        <v>23.243988505747126</v>
      </c>
      <c r="E37" s="117">
        <f>B37-D37</f>
        <v>-1.2139885057471282</v>
      </c>
      <c r="G37" s="177" t="s">
        <v>71</v>
      </c>
      <c r="H37" s="116">
        <f>+AVERAGE(H2:H11)</f>
        <v>19.929999999999996</v>
      </c>
      <c r="I37" s="116" t="e">
        <f>+AVERAGE(I2:I11)</f>
        <v>#DIV/0!</v>
      </c>
      <c r="J37" s="116">
        <f>+AVERAGE(J2:J11)</f>
        <v>20.7837315270936</v>
      </c>
      <c r="K37" s="117">
        <f>H37-J37</f>
        <v>-0.85373152709360411</v>
      </c>
    </row>
    <row r="38" spans="1:11">
      <c r="A38" t="s">
        <v>72</v>
      </c>
      <c r="B38" s="116">
        <f>+AVERAGE(B12:B21)</f>
        <v>22.369999999999997</v>
      </c>
      <c r="C38" s="116" t="e">
        <f>+AVERAGE(C12:C21)</f>
        <v>#DIV/0!</v>
      </c>
      <c r="D38" s="116">
        <f>+AVERAGE(D12:D21)</f>
        <v>22.561666666666667</v>
      </c>
      <c r="E38" s="117">
        <f t="shared" ref="E38:E39" si="1">B38-D38</f>
        <v>-0.19166666666666998</v>
      </c>
      <c r="G38" s="177" t="s">
        <v>72</v>
      </c>
      <c r="H38" s="116">
        <f>+AVERAGE(H12:H21)</f>
        <v>19.899999999999999</v>
      </c>
      <c r="I38" s="116" t="e">
        <f>+AVERAGE(I12:I21)</f>
        <v>#DIV/0!</v>
      </c>
      <c r="J38" s="116">
        <f>+AVERAGE(J12:J21)</f>
        <v>19.998000000000001</v>
      </c>
      <c r="K38" s="117">
        <f>H38-J38</f>
        <v>-9.800000000000253E-2</v>
      </c>
    </row>
    <row r="39" spans="1:11">
      <c r="A39" t="s">
        <v>73</v>
      </c>
      <c r="B39" s="116">
        <f>+AVERAGE(B22:B31)</f>
        <v>21.112499999999997</v>
      </c>
      <c r="C39" s="116" t="e">
        <f>+AVERAGE(C22:C32)</f>
        <v>#DIV/0!</v>
      </c>
      <c r="D39" s="116">
        <f>+AVERAGE(D22:D31)</f>
        <v>21.622850574712643</v>
      </c>
      <c r="E39" s="117">
        <f t="shared" si="1"/>
        <v>-0.51035057471264622</v>
      </c>
      <c r="G39" s="177" t="s">
        <v>73</v>
      </c>
      <c r="H39" s="116" t="e">
        <f>+AVERAGE(H22:H32)</f>
        <v>#DIV/0!</v>
      </c>
      <c r="I39" s="116" t="e">
        <f>+AVERAGE(I22:I32)</f>
        <v>#DIV/0!</v>
      </c>
      <c r="J39" s="116">
        <f>+AVERAGE(J22:J32)</f>
        <v>19.582849679056576</v>
      </c>
      <c r="K39" s="223" t="e">
        <f>H39-J39</f>
        <v>#DIV/0!</v>
      </c>
    </row>
  </sheetData>
  <phoneticPr fontId="4"/>
  <pageMargins left="0.78700000000000003" right="0.78700000000000003" top="0.98399999999999999" bottom="0.98399999999999999"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433"/>
  <sheetViews>
    <sheetView topLeftCell="AM1" workbookViewId="0">
      <pane xSplit="3" topLeftCell="AP1" activePane="topRight" state="frozen"/>
      <selection activeCell="AM1" sqref="AM1"/>
      <selection pane="topRight" activeCell="AP418" sqref="AP418:CC433"/>
    </sheetView>
  </sheetViews>
  <sheetFormatPr defaultColWidth="10.875" defaultRowHeight="14.25"/>
  <cols>
    <col min="1" max="1" width="2.75" style="121" customWidth="1"/>
    <col min="2" max="2" width="5.625" style="121" customWidth="1"/>
    <col min="3" max="3" width="8.625" style="121" customWidth="1"/>
    <col min="4" max="4" width="9.5" style="121" customWidth="1"/>
    <col min="5" max="5" width="8.625" style="121" customWidth="1"/>
    <col min="6" max="6" width="6.75" style="121" customWidth="1"/>
    <col min="7" max="7" width="8.75" style="125" customWidth="1"/>
    <col min="8" max="9" width="6.75" style="121" customWidth="1"/>
    <col min="10" max="10" width="9.125" style="125" customWidth="1"/>
    <col min="11" max="11" width="8.625" style="125" customWidth="1"/>
    <col min="12" max="12" width="4.875" style="121" customWidth="1"/>
    <col min="13" max="13" width="10.875" style="121" customWidth="1"/>
    <col min="14" max="36" width="7.625" style="121" customWidth="1"/>
    <col min="37" max="37" width="8.25" style="121" customWidth="1"/>
    <col min="38" max="38" width="7.625" style="121" customWidth="1"/>
    <col min="39" max="39" width="6.625" style="121" customWidth="1"/>
    <col min="40" max="40" width="7.75" style="121" customWidth="1"/>
    <col min="41" max="41" width="8.375" style="121" customWidth="1"/>
    <col min="42" max="81" width="6.625" style="121" customWidth="1"/>
    <col min="82" max="82" width="6.75" style="121" customWidth="1"/>
    <col min="83" max="16384" width="10.875" style="121"/>
  </cols>
  <sheetData>
    <row r="1" spans="1:81">
      <c r="A1" s="119" t="s">
        <v>0</v>
      </c>
      <c r="B1" s="119" t="s">
        <v>1</v>
      </c>
      <c r="C1" s="119" t="s">
        <v>2</v>
      </c>
      <c r="D1" s="119"/>
      <c r="E1" s="119" t="s">
        <v>3</v>
      </c>
      <c r="F1" s="119" t="s">
        <v>74</v>
      </c>
      <c r="G1" s="120" t="s">
        <v>4</v>
      </c>
      <c r="H1" s="119" t="s">
        <v>5</v>
      </c>
      <c r="I1" s="119" t="s">
        <v>6</v>
      </c>
      <c r="J1" s="120" t="s">
        <v>7</v>
      </c>
      <c r="K1" s="120" t="s">
        <v>8</v>
      </c>
      <c r="M1" s="121" t="s">
        <v>76</v>
      </c>
      <c r="N1" s="121">
        <v>36</v>
      </c>
      <c r="O1" s="121">
        <v>37</v>
      </c>
      <c r="P1" s="121">
        <v>38</v>
      </c>
      <c r="Q1" s="121">
        <v>39</v>
      </c>
      <c r="R1" s="121">
        <v>40</v>
      </c>
      <c r="S1" s="121">
        <v>49</v>
      </c>
      <c r="T1" s="121">
        <v>58</v>
      </c>
      <c r="U1" s="121">
        <v>47</v>
      </c>
      <c r="V1" s="121">
        <v>46</v>
      </c>
      <c r="W1" s="121">
        <v>56</v>
      </c>
      <c r="X1" s="121">
        <v>66</v>
      </c>
      <c r="Y1" s="121">
        <v>76</v>
      </c>
      <c r="Z1" s="121">
        <v>75</v>
      </c>
      <c r="AA1" s="121">
        <v>64</v>
      </c>
      <c r="AB1" s="121">
        <v>54</v>
      </c>
      <c r="AC1" s="121">
        <v>45</v>
      </c>
      <c r="AD1" s="121">
        <v>35</v>
      </c>
      <c r="AE1" s="121">
        <v>34</v>
      </c>
      <c r="AF1" s="121">
        <v>33</v>
      </c>
      <c r="AG1" s="121">
        <v>32</v>
      </c>
      <c r="AH1" s="121">
        <v>31</v>
      </c>
      <c r="AI1" s="121">
        <v>42</v>
      </c>
      <c r="AJ1" s="121">
        <v>53</v>
      </c>
      <c r="AK1" s="121">
        <v>44</v>
      </c>
      <c r="AL1" s="121" t="s">
        <v>9</v>
      </c>
      <c r="AM1" s="119" t="s">
        <v>10</v>
      </c>
      <c r="AN1" s="119" t="s">
        <v>11</v>
      </c>
      <c r="AO1" s="119" t="s">
        <v>12</v>
      </c>
      <c r="AP1" s="119">
        <v>2007</v>
      </c>
      <c r="AQ1" s="119">
        <v>2006</v>
      </c>
      <c r="AR1" s="119">
        <v>2005</v>
      </c>
      <c r="AS1" s="119">
        <v>2004</v>
      </c>
      <c r="AT1" s="119">
        <v>2003</v>
      </c>
      <c r="AU1" s="119">
        <v>2002</v>
      </c>
      <c r="AV1" s="119">
        <v>2001</v>
      </c>
      <c r="AW1" s="119">
        <v>2000</v>
      </c>
      <c r="AX1" s="119">
        <v>1999</v>
      </c>
      <c r="AY1" s="119">
        <v>1998</v>
      </c>
      <c r="AZ1" s="119">
        <v>1997</v>
      </c>
      <c r="BA1" s="122">
        <v>1996</v>
      </c>
      <c r="BB1" s="119">
        <v>1995</v>
      </c>
      <c r="BC1" s="119">
        <v>1994</v>
      </c>
      <c r="BD1" s="119"/>
      <c r="BE1" s="119">
        <v>1992</v>
      </c>
      <c r="BF1" s="119">
        <v>1991</v>
      </c>
      <c r="BG1" s="119">
        <v>1990</v>
      </c>
      <c r="BH1" s="119">
        <v>1990</v>
      </c>
      <c r="BI1" s="119">
        <v>1990</v>
      </c>
      <c r="BJ1" s="119">
        <v>1989</v>
      </c>
      <c r="BK1" s="119">
        <v>1989</v>
      </c>
      <c r="BL1" s="119">
        <v>1988</v>
      </c>
      <c r="BM1" s="119">
        <v>1987</v>
      </c>
      <c r="BN1" s="119">
        <v>1987</v>
      </c>
      <c r="BO1" s="119">
        <v>1986</v>
      </c>
      <c r="BP1" s="119">
        <v>1986</v>
      </c>
      <c r="BQ1" s="119">
        <v>1986</v>
      </c>
      <c r="BR1" s="119">
        <v>1985</v>
      </c>
      <c r="BS1" s="119">
        <v>1985</v>
      </c>
      <c r="BT1" s="119">
        <v>1985</v>
      </c>
      <c r="BU1" s="119">
        <v>1984</v>
      </c>
      <c r="BV1" s="119">
        <v>1984</v>
      </c>
      <c r="BW1" s="119">
        <v>1984</v>
      </c>
      <c r="BX1" s="119">
        <v>1983</v>
      </c>
      <c r="BY1" s="119">
        <v>1983</v>
      </c>
      <c r="BZ1" s="119">
        <v>1983</v>
      </c>
      <c r="CA1" s="119">
        <v>1982</v>
      </c>
      <c r="CB1" s="119">
        <v>1981</v>
      </c>
      <c r="CC1" s="119">
        <v>1980</v>
      </c>
    </row>
    <row r="2" spans="1:81">
      <c r="A2" s="119" t="s">
        <v>0</v>
      </c>
      <c r="B2" s="119" t="s">
        <v>1</v>
      </c>
      <c r="C2" s="119" t="s">
        <v>2</v>
      </c>
      <c r="D2" s="123"/>
      <c r="E2" s="119" t="s">
        <v>3</v>
      </c>
      <c r="F2" s="119" t="s">
        <v>74</v>
      </c>
      <c r="G2" s="120" t="s">
        <v>4</v>
      </c>
      <c r="H2" s="119" t="s">
        <v>5</v>
      </c>
      <c r="I2" s="119" t="s">
        <v>6</v>
      </c>
      <c r="J2" s="120" t="s">
        <v>7</v>
      </c>
      <c r="K2" s="120" t="s">
        <v>8</v>
      </c>
      <c r="AM2" s="123" t="s">
        <v>10</v>
      </c>
      <c r="AN2" s="123" t="s">
        <v>11</v>
      </c>
      <c r="AO2" s="123" t="s">
        <v>12</v>
      </c>
      <c r="AP2" s="123">
        <v>2007</v>
      </c>
      <c r="AQ2" s="119">
        <v>2006</v>
      </c>
      <c r="AR2" s="119">
        <v>2005</v>
      </c>
      <c r="AS2" s="123">
        <v>2004</v>
      </c>
      <c r="AT2" s="123">
        <v>2003</v>
      </c>
      <c r="AU2" s="123">
        <v>2002</v>
      </c>
      <c r="AV2" s="123">
        <v>1999</v>
      </c>
      <c r="AW2" s="123"/>
      <c r="AX2" s="123"/>
      <c r="AY2" s="123">
        <v>1998</v>
      </c>
      <c r="AZ2" s="123">
        <v>1997</v>
      </c>
      <c r="BA2" s="122">
        <v>1996</v>
      </c>
      <c r="BB2" s="123">
        <v>1995</v>
      </c>
      <c r="BC2" s="123">
        <v>1994</v>
      </c>
      <c r="BD2" s="123"/>
      <c r="BE2" s="123">
        <v>1992</v>
      </c>
      <c r="BF2" s="123">
        <v>1991</v>
      </c>
      <c r="BG2" s="123">
        <v>1990</v>
      </c>
      <c r="BH2" s="123">
        <v>1990</v>
      </c>
      <c r="BI2" s="123">
        <v>1990</v>
      </c>
      <c r="BJ2" s="123">
        <v>1989</v>
      </c>
      <c r="BK2" s="123">
        <v>1989</v>
      </c>
      <c r="BL2" s="123">
        <v>1988</v>
      </c>
      <c r="BM2" s="123">
        <v>1987</v>
      </c>
      <c r="BN2" s="123">
        <v>1987</v>
      </c>
      <c r="BO2" s="123">
        <v>1986</v>
      </c>
      <c r="BP2" s="123">
        <v>1986</v>
      </c>
      <c r="BQ2" s="123">
        <v>1986</v>
      </c>
      <c r="BR2" s="123">
        <v>1985</v>
      </c>
      <c r="BS2" s="123">
        <v>1985</v>
      </c>
      <c r="BT2" s="123">
        <v>1985</v>
      </c>
      <c r="BU2" s="123">
        <v>1984</v>
      </c>
      <c r="BV2" s="123">
        <v>1984</v>
      </c>
      <c r="BW2" s="123">
        <v>1984</v>
      </c>
      <c r="BX2" s="123">
        <v>1983</v>
      </c>
      <c r="BY2" s="123">
        <v>1983</v>
      </c>
      <c r="BZ2" s="123">
        <v>1983</v>
      </c>
      <c r="CA2" s="123">
        <v>1982</v>
      </c>
      <c r="CB2" s="123">
        <v>1981</v>
      </c>
      <c r="CC2" s="123">
        <v>1980</v>
      </c>
    </row>
    <row r="3" spans="1:81">
      <c r="A3" s="123">
        <v>11</v>
      </c>
      <c r="B3" s="124">
        <v>31</v>
      </c>
      <c r="C3" s="124" t="s">
        <v>13</v>
      </c>
      <c r="D3" s="123"/>
      <c r="E3" s="119">
        <f t="shared" ref="E3:E16" si="0">COUNT(AP3:AX3)</f>
        <v>5</v>
      </c>
      <c r="F3" s="119">
        <f t="shared" ref="F3:F16" si="1">SUM(AP3:CC3)</f>
        <v>251</v>
      </c>
      <c r="G3" s="120">
        <f t="shared" ref="G3:G16" si="2">AVERAGE(AP3:AX3)</f>
        <v>9</v>
      </c>
      <c r="H3" s="119">
        <f t="shared" ref="H3:H16" si="3">MAX(AP3:CC3)</f>
        <v>30</v>
      </c>
      <c r="I3" s="119">
        <f t="shared" ref="I3:I16" si="4">MIN(AP3:CC3)</f>
        <v>1</v>
      </c>
      <c r="J3" s="125">
        <f>D3-G3</f>
        <v>-9</v>
      </c>
      <c r="K3" s="120">
        <f t="shared" ref="K3:K16" si="5">STDEV(AP3:AX3)</f>
        <v>6.4420493633625631</v>
      </c>
      <c r="AM3" s="123">
        <v>11</v>
      </c>
      <c r="AN3" s="124">
        <v>31</v>
      </c>
      <c r="AO3" s="124" t="s">
        <v>13</v>
      </c>
      <c r="AP3" s="123"/>
      <c r="AQ3" s="123">
        <v>6</v>
      </c>
      <c r="AR3" s="123"/>
      <c r="AS3" s="123">
        <v>2</v>
      </c>
      <c r="AT3" s="123">
        <v>19</v>
      </c>
      <c r="AU3" s="123">
        <v>7</v>
      </c>
      <c r="AV3" s="123">
        <v>11</v>
      </c>
      <c r="AW3" s="123"/>
      <c r="AX3" s="123"/>
      <c r="AY3" s="123">
        <v>30</v>
      </c>
      <c r="AZ3" s="123">
        <v>10</v>
      </c>
      <c r="BA3" s="127"/>
      <c r="BB3" s="123">
        <v>16</v>
      </c>
      <c r="BC3" s="123">
        <v>21</v>
      </c>
      <c r="BD3" s="123"/>
      <c r="BE3" s="123">
        <v>4</v>
      </c>
      <c r="BF3" s="123">
        <v>22</v>
      </c>
      <c r="BG3" s="123">
        <v>7</v>
      </c>
      <c r="BH3" s="123"/>
      <c r="BI3" s="123"/>
      <c r="BJ3" s="123"/>
      <c r="BK3" s="123"/>
      <c r="BL3" s="123"/>
      <c r="BM3" s="123">
        <v>25</v>
      </c>
      <c r="BN3" s="123"/>
      <c r="BO3" s="123">
        <v>17</v>
      </c>
      <c r="BP3" s="123"/>
      <c r="BQ3" s="123"/>
      <c r="BR3" s="123">
        <v>5</v>
      </c>
      <c r="BS3" s="123"/>
      <c r="BT3" s="123">
        <v>22</v>
      </c>
      <c r="BU3" s="123"/>
      <c r="BV3" s="123"/>
      <c r="BW3" s="123">
        <v>24</v>
      </c>
      <c r="BX3" s="123"/>
      <c r="BY3" s="123">
        <v>2</v>
      </c>
      <c r="BZ3" s="123"/>
      <c r="CA3" s="123">
        <v>1</v>
      </c>
      <c r="CB3" s="123"/>
      <c r="CC3" s="126"/>
    </row>
    <row r="4" spans="1:81">
      <c r="A4" s="119"/>
      <c r="B4" s="132"/>
      <c r="C4" s="129">
        <v>0</v>
      </c>
      <c r="D4" s="128"/>
      <c r="E4" s="119">
        <f t="shared" si="0"/>
        <v>5</v>
      </c>
      <c r="F4" s="119">
        <f t="shared" si="1"/>
        <v>438.02</v>
      </c>
      <c r="G4" s="120">
        <f t="shared" si="2"/>
        <v>24.6</v>
      </c>
      <c r="H4" s="119">
        <f t="shared" si="3"/>
        <v>25.8</v>
      </c>
      <c r="I4" s="119">
        <f t="shared" si="4"/>
        <v>19.2</v>
      </c>
      <c r="J4" s="125">
        <f t="shared" ref="J4:J16" si="6">D4-G4</f>
        <v>-24.6</v>
      </c>
      <c r="K4" s="120">
        <f t="shared" si="5"/>
        <v>0.90829510622924792</v>
      </c>
      <c r="AM4" s="119"/>
      <c r="AN4" s="132"/>
      <c r="AO4" s="129">
        <v>0</v>
      </c>
      <c r="AP4" s="128"/>
      <c r="AQ4" s="128">
        <v>25.8</v>
      </c>
      <c r="AR4" s="128"/>
      <c r="AS4" s="128">
        <v>24.7</v>
      </c>
      <c r="AT4" s="128">
        <v>25</v>
      </c>
      <c r="AU4" s="128">
        <v>23.4</v>
      </c>
      <c r="AV4" s="128">
        <v>24.1</v>
      </c>
      <c r="AW4" s="128"/>
      <c r="AX4" s="128"/>
      <c r="AY4" s="152">
        <v>21.4</v>
      </c>
      <c r="AZ4" s="152">
        <v>24.42</v>
      </c>
      <c r="BA4" s="127"/>
      <c r="BB4" s="128">
        <v>22.2</v>
      </c>
      <c r="BC4" s="128">
        <v>23</v>
      </c>
      <c r="BD4" s="128"/>
      <c r="BE4" s="128">
        <v>24.8</v>
      </c>
      <c r="BF4" s="128">
        <v>23.8</v>
      </c>
      <c r="BG4" s="128">
        <v>23.5</v>
      </c>
      <c r="BH4" s="128"/>
      <c r="BI4" s="128"/>
      <c r="BJ4" s="128"/>
      <c r="BK4" s="128"/>
      <c r="BL4" s="128"/>
      <c r="BM4" s="128">
        <v>21.9</v>
      </c>
      <c r="BN4" s="128"/>
      <c r="BO4" s="128">
        <v>23</v>
      </c>
      <c r="BP4" s="128"/>
      <c r="BQ4" s="128"/>
      <c r="BR4" s="128">
        <v>20.5</v>
      </c>
      <c r="BS4" s="128"/>
      <c r="BT4" s="128">
        <v>22.3</v>
      </c>
      <c r="BU4" s="128"/>
      <c r="BV4" s="128"/>
      <c r="BW4" s="128">
        <v>19.2</v>
      </c>
      <c r="BX4" s="128"/>
      <c r="BY4" s="128">
        <v>23.4</v>
      </c>
      <c r="BZ4" s="128"/>
      <c r="CA4" s="128">
        <v>21.6</v>
      </c>
      <c r="CB4" s="128"/>
      <c r="CC4" s="131"/>
    </row>
    <row r="5" spans="1:81">
      <c r="A5" s="119"/>
      <c r="B5" s="132"/>
      <c r="C5" s="132">
        <v>10</v>
      </c>
      <c r="D5" s="135"/>
      <c r="E5" s="119">
        <f t="shared" si="0"/>
        <v>5</v>
      </c>
      <c r="F5" s="119">
        <f t="shared" si="1"/>
        <v>432.54999999999995</v>
      </c>
      <c r="G5" s="120">
        <f t="shared" si="2"/>
        <v>24.630000000000003</v>
      </c>
      <c r="H5" s="119">
        <f t="shared" si="3"/>
        <v>25.83</v>
      </c>
      <c r="I5" s="119">
        <f t="shared" si="4"/>
        <v>19.21</v>
      </c>
      <c r="J5" s="125">
        <f t="shared" si="6"/>
        <v>-24.630000000000003</v>
      </c>
      <c r="K5" s="120">
        <f t="shared" si="5"/>
        <v>0.88439244682437101</v>
      </c>
      <c r="AM5" s="119"/>
      <c r="AN5" s="132"/>
      <c r="AO5" s="132">
        <v>10</v>
      </c>
      <c r="AQ5" s="135">
        <v>25.83</v>
      </c>
      <c r="AR5" s="135"/>
      <c r="AS5" s="135">
        <v>24.7</v>
      </c>
      <c r="AT5" s="135">
        <v>24.93</v>
      </c>
      <c r="AU5" s="135">
        <v>23.42</v>
      </c>
      <c r="AV5" s="121">
        <v>24.27</v>
      </c>
      <c r="AY5" s="125">
        <v>20.2</v>
      </c>
      <c r="AZ5" s="125">
        <v>24.42</v>
      </c>
      <c r="BA5" s="127"/>
      <c r="BB5" s="121">
        <v>22.04</v>
      </c>
      <c r="BC5" s="119">
        <v>22.74</v>
      </c>
      <c r="BD5" s="119"/>
      <c r="BE5" s="119">
        <v>24.37</v>
      </c>
      <c r="BF5" s="119">
        <v>23.08</v>
      </c>
      <c r="BG5" s="119">
        <v>21.5</v>
      </c>
      <c r="BM5" s="119">
        <v>21.95</v>
      </c>
      <c r="BO5" s="119">
        <v>22.7</v>
      </c>
      <c r="BR5" s="119">
        <v>20.04</v>
      </c>
      <c r="BT5" s="119">
        <v>21.89</v>
      </c>
      <c r="BW5" s="119">
        <v>19.21</v>
      </c>
      <c r="BY5" s="119">
        <v>23.17</v>
      </c>
      <c r="CA5" s="119">
        <v>22.09</v>
      </c>
      <c r="CC5" s="133"/>
    </row>
    <row r="6" spans="1:81">
      <c r="A6" s="119"/>
      <c r="B6" s="132"/>
      <c r="C6" s="132">
        <v>20</v>
      </c>
      <c r="D6" s="135"/>
      <c r="E6" s="119">
        <f t="shared" si="0"/>
        <v>5</v>
      </c>
      <c r="F6" s="119">
        <f t="shared" si="1"/>
        <v>430.74000000000007</v>
      </c>
      <c r="G6" s="120">
        <f t="shared" si="2"/>
        <v>24.627999999999997</v>
      </c>
      <c r="H6" s="119">
        <f t="shared" si="3"/>
        <v>25.82</v>
      </c>
      <c r="I6" s="119">
        <f t="shared" si="4"/>
        <v>19.14</v>
      </c>
      <c r="J6" s="125">
        <f t="shared" si="6"/>
        <v>-24.627999999999997</v>
      </c>
      <c r="K6" s="120">
        <f t="shared" si="5"/>
        <v>0.88100510781720165</v>
      </c>
      <c r="AM6" s="119"/>
      <c r="AN6" s="132"/>
      <c r="AO6" s="132">
        <v>20</v>
      </c>
      <c r="AQ6" s="135">
        <v>25.82</v>
      </c>
      <c r="AR6" s="135"/>
      <c r="AS6" s="135">
        <v>24.7</v>
      </c>
      <c r="AT6" s="135">
        <v>24.93</v>
      </c>
      <c r="AU6" s="135">
        <v>23.42</v>
      </c>
      <c r="AV6" s="121">
        <v>24.27</v>
      </c>
      <c r="AY6" s="125">
        <v>19.14</v>
      </c>
      <c r="AZ6" s="125">
        <v>24.42</v>
      </c>
      <c r="BA6" s="127"/>
      <c r="BB6" s="121">
        <v>21.96</v>
      </c>
      <c r="BC6" s="119">
        <v>22.74</v>
      </c>
      <c r="BD6" s="119"/>
      <c r="BE6" s="119">
        <v>24.37</v>
      </c>
      <c r="BF6" s="119">
        <v>23.08</v>
      </c>
      <c r="BG6" s="119">
        <v>21.49</v>
      </c>
      <c r="BM6" s="119">
        <v>21.95</v>
      </c>
      <c r="BO6" s="119">
        <v>22.69</v>
      </c>
      <c r="BR6" s="119">
        <v>20.02</v>
      </c>
      <c r="BT6" s="119">
        <v>21.79</v>
      </c>
      <c r="BW6" s="119">
        <v>19.18</v>
      </c>
      <c r="BY6" s="119">
        <v>22.72</v>
      </c>
      <c r="CA6" s="119">
        <v>22.05</v>
      </c>
      <c r="CC6" s="133"/>
    </row>
    <row r="7" spans="1:81">
      <c r="A7" s="119"/>
      <c r="B7" s="132"/>
      <c r="C7" s="132">
        <v>30</v>
      </c>
      <c r="D7" s="135"/>
      <c r="E7" s="119">
        <f t="shared" si="0"/>
        <v>5</v>
      </c>
      <c r="F7" s="119">
        <f t="shared" si="1"/>
        <v>429.39</v>
      </c>
      <c r="G7" s="120">
        <f t="shared" si="2"/>
        <v>24.627999999999997</v>
      </c>
      <c r="H7" s="119">
        <f t="shared" si="3"/>
        <v>25.82</v>
      </c>
      <c r="I7" s="119">
        <f t="shared" si="4"/>
        <v>18.61</v>
      </c>
      <c r="J7" s="125">
        <f t="shared" si="6"/>
        <v>-24.627999999999997</v>
      </c>
      <c r="K7" s="120">
        <f t="shared" si="5"/>
        <v>0.88100510781720165</v>
      </c>
      <c r="AM7" s="119"/>
      <c r="AN7" s="132"/>
      <c r="AO7" s="132">
        <v>30</v>
      </c>
      <c r="AQ7" s="135">
        <v>25.82</v>
      </c>
      <c r="AR7" s="135"/>
      <c r="AS7" s="135">
        <v>24.7</v>
      </c>
      <c r="AT7" s="135">
        <v>24.93</v>
      </c>
      <c r="AU7" s="135">
        <v>23.42</v>
      </c>
      <c r="AV7" s="121">
        <v>24.27</v>
      </c>
      <c r="AY7" s="125">
        <v>18.61</v>
      </c>
      <c r="AZ7" s="125">
        <v>24.4</v>
      </c>
      <c r="BA7" s="127"/>
      <c r="BB7" s="121">
        <v>21.96</v>
      </c>
      <c r="BC7" s="119">
        <v>22.74</v>
      </c>
      <c r="BD7" s="119"/>
      <c r="BE7" s="119">
        <v>24.37</v>
      </c>
      <c r="BF7" s="119">
        <v>23.08</v>
      </c>
      <c r="BG7" s="119">
        <v>21.49</v>
      </c>
      <c r="BM7" s="119">
        <v>21.94</v>
      </c>
      <c r="BO7" s="119">
        <v>22.69</v>
      </c>
      <c r="BR7" s="119">
        <v>20.010000000000002</v>
      </c>
      <c r="BT7" s="119">
        <v>21.38</v>
      </c>
      <c r="BW7" s="119">
        <v>19.02</v>
      </c>
      <c r="BY7" s="119">
        <v>22.52</v>
      </c>
      <c r="CA7" s="119">
        <v>22.04</v>
      </c>
      <c r="CC7" s="133"/>
    </row>
    <row r="8" spans="1:81">
      <c r="A8" s="119"/>
      <c r="B8" s="132"/>
      <c r="C8" s="132">
        <v>50</v>
      </c>
      <c r="D8" s="135"/>
      <c r="E8" s="119">
        <f t="shared" si="0"/>
        <v>5</v>
      </c>
      <c r="F8" s="119">
        <f t="shared" si="1"/>
        <v>421.37</v>
      </c>
      <c r="G8" s="120">
        <f t="shared" si="2"/>
        <v>24.637999999999998</v>
      </c>
      <c r="H8" s="119">
        <f t="shared" si="3"/>
        <v>25.81</v>
      </c>
      <c r="I8" s="119">
        <f t="shared" si="4"/>
        <v>16.309999999999999</v>
      </c>
      <c r="J8" s="125">
        <f t="shared" si="6"/>
        <v>-24.637999999999998</v>
      </c>
      <c r="K8" s="120">
        <f t="shared" si="5"/>
        <v>0.88992696329530241</v>
      </c>
      <c r="AM8" s="119"/>
      <c r="AN8" s="132"/>
      <c r="AO8" s="132">
        <v>50</v>
      </c>
      <c r="AQ8" s="135">
        <v>25.81</v>
      </c>
      <c r="AR8" s="135"/>
      <c r="AS8" s="135">
        <v>24.85</v>
      </c>
      <c r="AT8" s="135">
        <v>24.91</v>
      </c>
      <c r="AU8" s="135">
        <v>23.42</v>
      </c>
      <c r="AV8" s="121">
        <v>24.2</v>
      </c>
      <c r="AY8" s="125">
        <v>18.29</v>
      </c>
      <c r="AZ8" s="125">
        <v>24.42</v>
      </c>
      <c r="BA8" s="127"/>
      <c r="BB8" s="121">
        <v>21.78</v>
      </c>
      <c r="BC8" s="119">
        <v>22.74</v>
      </c>
      <c r="BD8" s="119"/>
      <c r="BE8" s="119">
        <v>24.37</v>
      </c>
      <c r="BF8" s="119">
        <v>23.09</v>
      </c>
      <c r="BG8" s="119">
        <v>21.48</v>
      </c>
      <c r="BM8" s="119">
        <v>21.91</v>
      </c>
      <c r="BO8" s="119">
        <v>22.52</v>
      </c>
      <c r="BR8" s="119">
        <v>17.64</v>
      </c>
      <c r="BT8" s="119">
        <v>20.54</v>
      </c>
      <c r="BW8" s="119">
        <v>16.309999999999999</v>
      </c>
      <c r="BY8" s="119">
        <v>21.08</v>
      </c>
      <c r="CA8" s="119">
        <v>22.01</v>
      </c>
      <c r="CC8" s="133"/>
    </row>
    <row r="9" spans="1:81">
      <c r="A9" s="119"/>
      <c r="B9" s="132"/>
      <c r="C9" s="132">
        <v>75</v>
      </c>
      <c r="D9" s="135"/>
      <c r="E9" s="119">
        <f t="shared" si="0"/>
        <v>5</v>
      </c>
      <c r="F9" s="119">
        <f t="shared" si="1"/>
        <v>405.5499999999999</v>
      </c>
      <c r="G9" s="120">
        <f t="shared" si="2"/>
        <v>24.249999999999996</v>
      </c>
      <c r="H9" s="119">
        <f t="shared" si="3"/>
        <v>25.04</v>
      </c>
      <c r="I9" s="119">
        <f t="shared" si="4"/>
        <v>14.52</v>
      </c>
      <c r="J9" s="125">
        <f t="shared" si="6"/>
        <v>-24.249999999999996</v>
      </c>
      <c r="K9" s="120">
        <f t="shared" si="5"/>
        <v>0.76746335417399503</v>
      </c>
      <c r="AM9" s="119"/>
      <c r="AN9" s="132"/>
      <c r="AO9" s="132">
        <v>75</v>
      </c>
      <c r="AQ9" s="135">
        <v>25.04</v>
      </c>
      <c r="AR9" s="135"/>
      <c r="AS9" s="135">
        <v>24.7</v>
      </c>
      <c r="AT9" s="135">
        <v>24.66</v>
      </c>
      <c r="AU9" s="135">
        <v>23.43</v>
      </c>
      <c r="AV9" s="121">
        <v>23.42</v>
      </c>
      <c r="AY9" s="125">
        <v>17.27</v>
      </c>
      <c r="AZ9" s="125">
        <v>24.38</v>
      </c>
      <c r="BA9" s="127"/>
      <c r="BB9" s="121">
        <v>21.15</v>
      </c>
      <c r="BC9" s="119">
        <v>22.73</v>
      </c>
      <c r="BD9" s="119"/>
      <c r="BE9" s="119">
        <v>24.37</v>
      </c>
      <c r="BF9" s="119">
        <v>23.09</v>
      </c>
      <c r="BG9" s="119">
        <v>19.420000000000002</v>
      </c>
      <c r="BM9" s="119">
        <v>21.83</v>
      </c>
      <c r="BO9" s="119">
        <v>22.36</v>
      </c>
      <c r="BR9" s="119">
        <v>15.96</v>
      </c>
      <c r="BT9" s="119">
        <v>20.27</v>
      </c>
      <c r="BW9" s="119">
        <v>14.52</v>
      </c>
      <c r="BY9" s="119">
        <v>17.8</v>
      </c>
      <c r="CA9" s="119">
        <v>19.149999999999999</v>
      </c>
      <c r="CC9" s="133"/>
    </row>
    <row r="10" spans="1:81">
      <c r="A10" s="119"/>
      <c r="B10" s="132"/>
      <c r="C10" s="132">
        <v>100</v>
      </c>
      <c r="D10" s="135"/>
      <c r="E10" s="119">
        <f t="shared" si="0"/>
        <v>5</v>
      </c>
      <c r="F10" s="119">
        <f t="shared" si="1"/>
        <v>378.39000000000004</v>
      </c>
      <c r="G10" s="120">
        <f t="shared" si="2"/>
        <v>22.812000000000005</v>
      </c>
      <c r="H10" s="119">
        <f t="shared" si="3"/>
        <v>24.14</v>
      </c>
      <c r="I10" s="119">
        <f t="shared" si="4"/>
        <v>13.94</v>
      </c>
      <c r="J10" s="125">
        <f t="shared" si="6"/>
        <v>-22.812000000000005</v>
      </c>
      <c r="K10" s="120">
        <f t="shared" si="5"/>
        <v>1.008201368775107</v>
      </c>
      <c r="AM10" s="119"/>
      <c r="AN10" s="132"/>
      <c r="AO10" s="132">
        <v>100</v>
      </c>
      <c r="AQ10" s="135">
        <v>22.82</v>
      </c>
      <c r="AR10" s="135"/>
      <c r="AS10" s="135">
        <v>21.91</v>
      </c>
      <c r="AT10" s="135">
        <v>24.14</v>
      </c>
      <c r="AU10" s="135">
        <v>23.43</v>
      </c>
      <c r="AV10" s="121">
        <v>21.76</v>
      </c>
      <c r="AY10" s="125">
        <v>15.95</v>
      </c>
      <c r="AZ10" s="125">
        <v>24.05</v>
      </c>
      <c r="BA10" s="127"/>
      <c r="BB10" s="121">
        <v>18.989999999999998</v>
      </c>
      <c r="BC10" s="119">
        <v>20.53</v>
      </c>
      <c r="BD10" s="119"/>
      <c r="BE10" s="119">
        <v>22.35</v>
      </c>
      <c r="BF10" s="119">
        <v>22.45</v>
      </c>
      <c r="BG10" s="119">
        <v>17.73</v>
      </c>
      <c r="BM10" s="119">
        <v>21.73</v>
      </c>
      <c r="BO10" s="119">
        <v>21.45</v>
      </c>
      <c r="BR10" s="119">
        <v>13.94</v>
      </c>
      <c r="BT10" s="119">
        <v>19.760000000000002</v>
      </c>
      <c r="BW10" s="119">
        <v>13.97</v>
      </c>
      <c r="BY10" s="119">
        <v>15.95</v>
      </c>
      <c r="CA10" s="119">
        <v>15.48</v>
      </c>
      <c r="CC10" s="133"/>
    </row>
    <row r="11" spans="1:81">
      <c r="A11" s="119"/>
      <c r="B11" s="132"/>
      <c r="C11" s="132">
        <v>150</v>
      </c>
      <c r="D11" s="135"/>
      <c r="E11" s="119">
        <f t="shared" si="0"/>
        <v>5</v>
      </c>
      <c r="F11" s="119">
        <f t="shared" si="1"/>
        <v>323.54000000000002</v>
      </c>
      <c r="G11" s="120">
        <f t="shared" si="2"/>
        <v>20.115999999999996</v>
      </c>
      <c r="H11" s="119">
        <f t="shared" si="3"/>
        <v>22.25</v>
      </c>
      <c r="I11" s="119">
        <f t="shared" si="4"/>
        <v>10.37</v>
      </c>
      <c r="J11" s="125">
        <f t="shared" si="6"/>
        <v>-20.115999999999996</v>
      </c>
      <c r="K11" s="120">
        <f t="shared" si="5"/>
        <v>1.3402910131758701</v>
      </c>
      <c r="AM11" s="119"/>
      <c r="AN11" s="132"/>
      <c r="AO11" s="132">
        <v>150</v>
      </c>
      <c r="AQ11" s="135">
        <v>20.11</v>
      </c>
      <c r="AR11" s="135"/>
      <c r="AS11" s="135">
        <v>19.02</v>
      </c>
      <c r="AT11" s="135">
        <v>22.25</v>
      </c>
      <c r="AU11" s="135">
        <v>20.27</v>
      </c>
      <c r="AV11" s="121">
        <v>18.93</v>
      </c>
      <c r="AY11" s="125">
        <v>13.53</v>
      </c>
      <c r="AZ11" s="125">
        <v>21.46</v>
      </c>
      <c r="BA11" s="127"/>
      <c r="BB11" s="121">
        <v>14.27</v>
      </c>
      <c r="BC11" s="119">
        <v>19.41</v>
      </c>
      <c r="BD11" s="119"/>
      <c r="BE11" s="119">
        <v>18.940000000000001</v>
      </c>
      <c r="BF11" s="119">
        <v>19.73</v>
      </c>
      <c r="BG11" s="119">
        <v>15.36</v>
      </c>
      <c r="BM11" s="119">
        <v>16.649999999999999</v>
      </c>
      <c r="BO11" s="119">
        <v>19.329999999999998</v>
      </c>
      <c r="BR11" s="119">
        <v>10.37</v>
      </c>
      <c r="BT11" s="119">
        <v>16.809999999999999</v>
      </c>
      <c r="BW11" s="119">
        <v>11.64</v>
      </c>
      <c r="BY11" s="119">
        <v>13.16</v>
      </c>
      <c r="CA11" s="119">
        <v>12.3</v>
      </c>
      <c r="CC11" s="133"/>
    </row>
    <row r="12" spans="1:81">
      <c r="A12" s="119"/>
      <c r="B12" s="132"/>
      <c r="C12" s="132">
        <v>200</v>
      </c>
      <c r="D12" s="135"/>
      <c r="E12" s="119">
        <f t="shared" si="0"/>
        <v>4</v>
      </c>
      <c r="F12" s="119">
        <f t="shared" si="1"/>
        <v>267.52</v>
      </c>
      <c r="G12" s="120">
        <f t="shared" si="2"/>
        <v>18.234999999999999</v>
      </c>
      <c r="H12" s="119">
        <f t="shared" si="3"/>
        <v>20.170000000000002</v>
      </c>
      <c r="I12" s="119">
        <f t="shared" si="4"/>
        <v>8.7799999999999994</v>
      </c>
      <c r="J12" s="125">
        <f t="shared" si="6"/>
        <v>-18.234999999999999</v>
      </c>
      <c r="K12" s="120">
        <f t="shared" si="5"/>
        <v>1.2668201661377718</v>
      </c>
      <c r="AM12" s="119"/>
      <c r="AN12" s="132"/>
      <c r="AO12" s="132">
        <v>200</v>
      </c>
      <c r="AQ12" s="135">
        <v>17.3</v>
      </c>
      <c r="AR12" s="135"/>
      <c r="AS12" s="135">
        <v>17.03</v>
      </c>
      <c r="AT12" s="135">
        <v>19.62</v>
      </c>
      <c r="AU12" s="135">
        <v>18.989999999999998</v>
      </c>
      <c r="AY12" s="125">
        <v>11.67</v>
      </c>
      <c r="AZ12" s="125">
        <v>20.170000000000002</v>
      </c>
      <c r="BA12" s="127"/>
      <c r="BB12" s="121">
        <v>11.88</v>
      </c>
      <c r="BC12" s="119">
        <v>18.559999999999999</v>
      </c>
      <c r="BD12" s="119"/>
      <c r="BE12" s="119">
        <v>17.29</v>
      </c>
      <c r="BF12" s="119">
        <v>18.2</v>
      </c>
      <c r="BG12" s="119">
        <v>11.88</v>
      </c>
      <c r="BM12" s="119">
        <v>12.58</v>
      </c>
      <c r="BO12" s="119">
        <v>18.36</v>
      </c>
      <c r="BR12" s="119">
        <v>8.7799999999999994</v>
      </c>
      <c r="BT12" s="119">
        <v>13.95</v>
      </c>
      <c r="BW12" s="119">
        <v>10.08</v>
      </c>
      <c r="BY12" s="119">
        <v>10.88</v>
      </c>
      <c r="CA12" s="119">
        <v>10.3</v>
      </c>
      <c r="CC12" s="133"/>
    </row>
    <row r="13" spans="1:81">
      <c r="A13" s="119"/>
      <c r="B13" s="132"/>
      <c r="C13" s="132">
        <v>300</v>
      </c>
      <c r="D13" s="135"/>
      <c r="E13" s="119">
        <f t="shared" si="0"/>
        <v>5</v>
      </c>
      <c r="F13" s="119">
        <f t="shared" si="1"/>
        <v>109.25999999999999</v>
      </c>
      <c r="G13" s="120">
        <f t="shared" si="2"/>
        <v>14.885999999999999</v>
      </c>
      <c r="H13" s="119">
        <f t="shared" si="3"/>
        <v>17.809999999999999</v>
      </c>
      <c r="I13" s="119">
        <f t="shared" si="4"/>
        <v>8.43</v>
      </c>
      <c r="J13" s="125">
        <f t="shared" si="6"/>
        <v>-14.885999999999999</v>
      </c>
      <c r="K13" s="120">
        <f t="shared" si="5"/>
        <v>2.4226493761995389</v>
      </c>
      <c r="AM13" s="119"/>
      <c r="AN13" s="132"/>
      <c r="AO13" s="132">
        <v>300</v>
      </c>
      <c r="AQ13" s="135">
        <v>11.85</v>
      </c>
      <c r="AR13" s="135"/>
      <c r="AS13" s="135">
        <v>14.57</v>
      </c>
      <c r="AT13" s="135">
        <v>17.239999999999998</v>
      </c>
      <c r="AU13" s="135">
        <v>17.399999999999999</v>
      </c>
      <c r="AV13" s="121">
        <v>13.37</v>
      </c>
      <c r="AY13" s="125">
        <v>8.59</v>
      </c>
      <c r="AZ13" s="125">
        <v>17.809999999999999</v>
      </c>
      <c r="BA13" s="127"/>
      <c r="BB13" s="121">
        <v>8.43</v>
      </c>
      <c r="CC13" s="133"/>
    </row>
    <row r="14" spans="1:81">
      <c r="A14" s="119"/>
      <c r="B14" s="132"/>
      <c r="C14" s="132">
        <v>400</v>
      </c>
      <c r="D14" s="135"/>
      <c r="E14" s="119">
        <f t="shared" si="0"/>
        <v>5</v>
      </c>
      <c r="F14" s="119">
        <f t="shared" si="1"/>
        <v>84.87</v>
      </c>
      <c r="G14" s="120">
        <f t="shared" si="2"/>
        <v>11.462</v>
      </c>
      <c r="H14" s="119">
        <f t="shared" si="3"/>
        <v>15.35</v>
      </c>
      <c r="I14" s="119">
        <f t="shared" si="4"/>
        <v>6.28</v>
      </c>
      <c r="J14" s="125">
        <f t="shared" si="6"/>
        <v>-11.462</v>
      </c>
      <c r="K14" s="120">
        <f t="shared" si="5"/>
        <v>2.785968413316986</v>
      </c>
      <c r="AM14" s="119"/>
      <c r="AN14" s="132"/>
      <c r="AO14" s="132">
        <v>400</v>
      </c>
      <c r="AQ14" s="135">
        <v>8.4</v>
      </c>
      <c r="AR14" s="135"/>
      <c r="AS14" s="135">
        <v>10.42</v>
      </c>
      <c r="AT14" s="135">
        <v>13.22</v>
      </c>
      <c r="AU14" s="135">
        <v>15.35</v>
      </c>
      <c r="AV14" s="121">
        <v>9.92</v>
      </c>
      <c r="AY14" s="125">
        <v>6.75</v>
      </c>
      <c r="AZ14" s="125">
        <v>14.53</v>
      </c>
      <c r="BA14" s="127"/>
      <c r="BB14" s="121">
        <v>6.28</v>
      </c>
      <c r="CC14" s="133"/>
    </row>
    <row r="15" spans="1:81">
      <c r="A15" s="119"/>
      <c r="B15" s="132"/>
      <c r="C15" s="132">
        <v>500</v>
      </c>
      <c r="D15" s="135"/>
      <c r="E15" s="119">
        <f t="shared" si="0"/>
        <v>3</v>
      </c>
      <c r="F15" s="119">
        <f t="shared" si="1"/>
        <v>30.070000000000004</v>
      </c>
      <c r="G15" s="120">
        <f t="shared" si="2"/>
        <v>10.023333333333335</v>
      </c>
      <c r="H15" s="119">
        <f t="shared" si="3"/>
        <v>11.88</v>
      </c>
      <c r="I15" s="119">
        <f t="shared" si="4"/>
        <v>8.3000000000000007</v>
      </c>
      <c r="J15" s="125">
        <f t="shared" si="6"/>
        <v>-10.023333333333335</v>
      </c>
      <c r="K15" s="120">
        <f t="shared" si="5"/>
        <v>1.7937205282131696</v>
      </c>
      <c r="AM15" s="119"/>
      <c r="AN15" s="132"/>
      <c r="AO15" s="132">
        <v>500</v>
      </c>
      <c r="AQ15" s="135"/>
      <c r="AR15" s="135"/>
      <c r="AS15" s="135"/>
      <c r="AT15" s="135">
        <v>9.89</v>
      </c>
      <c r="AU15" s="135">
        <v>11.88</v>
      </c>
      <c r="AV15" s="121">
        <v>8.3000000000000007</v>
      </c>
      <c r="AY15" s="125"/>
      <c r="BA15" s="127"/>
      <c r="CC15" s="133"/>
    </row>
    <row r="16" spans="1:81">
      <c r="A16" s="119"/>
      <c r="B16" s="132"/>
      <c r="C16" s="132">
        <v>600</v>
      </c>
      <c r="D16" s="119"/>
      <c r="E16" s="119">
        <f t="shared" si="0"/>
        <v>0</v>
      </c>
      <c r="F16" s="119">
        <f t="shared" si="1"/>
        <v>0</v>
      </c>
      <c r="G16" s="120" t="e">
        <f t="shared" si="2"/>
        <v>#DIV/0!</v>
      </c>
      <c r="H16" s="119">
        <f t="shared" si="3"/>
        <v>0</v>
      </c>
      <c r="I16" s="119">
        <f t="shared" si="4"/>
        <v>0</v>
      </c>
      <c r="J16" s="125" t="e">
        <f t="shared" si="6"/>
        <v>#DIV/0!</v>
      </c>
      <c r="K16" s="120" t="e">
        <f t="shared" si="5"/>
        <v>#DIV/0!</v>
      </c>
      <c r="AM16" s="119"/>
      <c r="AN16" s="132"/>
      <c r="AO16" s="132">
        <v>600</v>
      </c>
      <c r="AP16" s="119"/>
      <c r="AQ16" s="119"/>
      <c r="AR16" s="119"/>
      <c r="AS16" s="119"/>
      <c r="AT16" s="119"/>
      <c r="AU16" s="119"/>
      <c r="AV16" s="119"/>
      <c r="AW16" s="119"/>
      <c r="AX16" s="119"/>
      <c r="AY16" s="120"/>
      <c r="AZ16" s="119"/>
      <c r="BA16" s="127"/>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33"/>
    </row>
    <row r="17" spans="1:81">
      <c r="A17" s="119"/>
      <c r="B17" s="127"/>
      <c r="C17" s="127"/>
      <c r="D17" s="119"/>
      <c r="E17" s="119"/>
      <c r="F17" s="119"/>
      <c r="G17" s="120"/>
      <c r="H17" s="119"/>
      <c r="I17" s="119"/>
      <c r="K17" s="120"/>
      <c r="AM17" s="119"/>
      <c r="AN17" s="127"/>
      <c r="AO17" s="127"/>
      <c r="AP17" s="119"/>
      <c r="AQ17" s="119"/>
      <c r="AR17" s="119"/>
      <c r="AS17" s="119"/>
      <c r="AT17" s="119"/>
      <c r="AU17" s="119"/>
      <c r="AV17" s="119"/>
      <c r="AW17" s="119"/>
      <c r="AX17" s="119"/>
      <c r="AY17" s="120"/>
      <c r="AZ17" s="119"/>
      <c r="BA17" s="127"/>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27"/>
    </row>
    <row r="18" spans="1:81">
      <c r="A18" s="128"/>
      <c r="B18" s="129"/>
      <c r="C18" s="129" t="s">
        <v>14</v>
      </c>
      <c r="D18" s="128"/>
      <c r="E18" s="119">
        <f>COUNT(AP18:AX18)</f>
        <v>5</v>
      </c>
      <c r="F18" s="119">
        <f>SUM(AP18:CC18)</f>
        <v>2880</v>
      </c>
      <c r="G18" s="120">
        <f>AVERAGE(AP18:AX18)</f>
        <v>112.2</v>
      </c>
      <c r="H18" s="119">
        <f>MAX(AP18:CC18)</f>
        <v>338</v>
      </c>
      <c r="I18" s="119">
        <f>MIN(AP18:CC18)</f>
        <v>1</v>
      </c>
      <c r="J18" s="125">
        <f>D18-G18</f>
        <v>-112.2</v>
      </c>
      <c r="K18" s="120">
        <f>STDEV(AP18:AX18)</f>
        <v>121.71565223914301</v>
      </c>
      <c r="AM18" s="128"/>
      <c r="AN18" s="129"/>
      <c r="AO18" s="129" t="s">
        <v>14</v>
      </c>
      <c r="AP18" s="128"/>
      <c r="AQ18" s="128">
        <v>95</v>
      </c>
      <c r="AR18" s="128"/>
      <c r="AS18" s="128">
        <v>1</v>
      </c>
      <c r="AT18" s="128">
        <v>84</v>
      </c>
      <c r="AU18" s="128">
        <v>61</v>
      </c>
      <c r="AV18" s="128">
        <v>320</v>
      </c>
      <c r="AW18" s="128"/>
      <c r="AX18" s="128"/>
      <c r="AY18" s="128">
        <v>90</v>
      </c>
      <c r="AZ18" s="128">
        <v>80</v>
      </c>
      <c r="BA18" s="127"/>
      <c r="BB18" s="128">
        <v>63</v>
      </c>
      <c r="BC18" s="128">
        <v>162</v>
      </c>
      <c r="BD18" s="128"/>
      <c r="BE18" s="128">
        <v>120</v>
      </c>
      <c r="BF18" s="128">
        <v>84</v>
      </c>
      <c r="BG18" s="128">
        <v>211</v>
      </c>
      <c r="BH18" s="128"/>
      <c r="BI18" s="128"/>
      <c r="BJ18" s="128"/>
      <c r="BK18" s="128"/>
      <c r="BL18" s="128"/>
      <c r="BM18" s="128">
        <v>311</v>
      </c>
      <c r="BN18" s="128"/>
      <c r="BO18" s="128">
        <v>110</v>
      </c>
      <c r="BP18" s="128"/>
      <c r="BQ18" s="128"/>
      <c r="BR18" s="128">
        <v>200</v>
      </c>
      <c r="BS18" s="128"/>
      <c r="BT18" s="128">
        <v>128</v>
      </c>
      <c r="BU18" s="128"/>
      <c r="BV18" s="128"/>
      <c r="BW18" s="128">
        <v>199</v>
      </c>
      <c r="BX18" s="128"/>
      <c r="BY18" s="128">
        <v>338</v>
      </c>
      <c r="BZ18" s="128"/>
      <c r="CA18" s="128">
        <v>223</v>
      </c>
      <c r="CB18" s="128"/>
      <c r="CC18" s="131"/>
    </row>
    <row r="19" spans="1:81">
      <c r="A19" s="119"/>
      <c r="B19" s="132"/>
      <c r="C19" s="132" t="s">
        <v>15</v>
      </c>
      <c r="D19" s="119"/>
      <c r="E19" s="119">
        <f>COUNT(AP19:AX19)</f>
        <v>5</v>
      </c>
      <c r="F19" s="119">
        <f>SUM(AP19:CC19)</f>
        <v>20.69</v>
      </c>
      <c r="G19" s="120">
        <f>AVERAGE(AP19:AX19)</f>
        <v>1.56</v>
      </c>
      <c r="H19" s="119">
        <f>MAX(AP19:CC19)</f>
        <v>3.5</v>
      </c>
      <c r="I19" s="119">
        <f>MIN(AP19:CC19)</f>
        <v>0.2</v>
      </c>
      <c r="J19" s="125">
        <f>D19-G19</f>
        <v>-1.56</v>
      </c>
      <c r="K19" s="120">
        <f>STDEV(AP19:AX19)</f>
        <v>1.2778888840583911</v>
      </c>
      <c r="AM19" s="119"/>
      <c r="AN19" s="132"/>
      <c r="AO19" s="132" t="s">
        <v>15</v>
      </c>
      <c r="AP19" s="119"/>
      <c r="AQ19" s="119">
        <v>3.5</v>
      </c>
      <c r="AR19" s="119"/>
      <c r="AS19" s="119">
        <v>0.6</v>
      </c>
      <c r="AT19" s="119">
        <v>1</v>
      </c>
      <c r="AU19" s="119">
        <v>0.5</v>
      </c>
      <c r="AV19" s="119">
        <v>2.2000000000000002</v>
      </c>
      <c r="AW19" s="119"/>
      <c r="AX19" s="119"/>
      <c r="AY19" s="151">
        <v>1.2</v>
      </c>
      <c r="AZ19" s="151">
        <v>1.2</v>
      </c>
      <c r="BA19" s="127"/>
      <c r="BB19" s="119">
        <v>0.45</v>
      </c>
      <c r="BC19" s="119">
        <v>1</v>
      </c>
      <c r="BD19" s="119"/>
      <c r="BE19" s="119">
        <v>2.02</v>
      </c>
      <c r="BF19" s="119">
        <v>0.45</v>
      </c>
      <c r="BG19" s="119">
        <v>1.17</v>
      </c>
      <c r="BH19" s="119"/>
      <c r="BI19" s="119"/>
      <c r="BJ19" s="119"/>
      <c r="BK19" s="119"/>
      <c r="BL19" s="119"/>
      <c r="BM19" s="119">
        <v>1</v>
      </c>
      <c r="BN19" s="119"/>
      <c r="BO19" s="119">
        <v>0.6</v>
      </c>
      <c r="BP19" s="119"/>
      <c r="BQ19" s="119"/>
      <c r="BR19" s="119">
        <v>0.3</v>
      </c>
      <c r="BS19" s="119"/>
      <c r="BT19" s="119">
        <v>2.1</v>
      </c>
      <c r="BU19" s="119"/>
      <c r="BV19" s="119"/>
      <c r="BW19" s="119">
        <v>0.4</v>
      </c>
      <c r="BX19" s="119"/>
      <c r="BY19" s="119">
        <v>0.8</v>
      </c>
      <c r="BZ19" s="119"/>
      <c r="CA19" s="119">
        <v>0.2</v>
      </c>
      <c r="CB19" s="119"/>
      <c r="CC19" s="133"/>
    </row>
    <row r="20" spans="1:81">
      <c r="A20" s="119" t="s">
        <v>0</v>
      </c>
      <c r="B20" s="119" t="s">
        <v>1</v>
      </c>
      <c r="C20" s="119" t="s">
        <v>2</v>
      </c>
      <c r="D20" s="123"/>
      <c r="E20" s="119" t="s">
        <v>3</v>
      </c>
      <c r="F20" s="119" t="s">
        <v>74</v>
      </c>
      <c r="G20" s="120" t="s">
        <v>4</v>
      </c>
      <c r="H20" s="119" t="s">
        <v>5</v>
      </c>
      <c r="I20" s="119" t="s">
        <v>6</v>
      </c>
      <c r="J20" s="120" t="s">
        <v>7</v>
      </c>
      <c r="K20" s="120" t="s">
        <v>8</v>
      </c>
      <c r="AM20" s="123" t="s">
        <v>10</v>
      </c>
      <c r="AN20" s="123" t="s">
        <v>11</v>
      </c>
      <c r="AO20" s="123" t="s">
        <v>12</v>
      </c>
      <c r="AP20" s="123">
        <v>2007</v>
      </c>
      <c r="AQ20" s="119">
        <v>2006</v>
      </c>
      <c r="AR20" s="119">
        <v>2005</v>
      </c>
      <c r="AS20" s="123">
        <v>2004</v>
      </c>
      <c r="AT20" s="123">
        <v>2003</v>
      </c>
      <c r="AU20" s="123">
        <v>2002</v>
      </c>
      <c r="AV20" s="123">
        <v>1999</v>
      </c>
      <c r="AW20" s="123"/>
      <c r="AX20" s="123"/>
      <c r="AY20" s="123">
        <v>1998</v>
      </c>
      <c r="AZ20" s="123">
        <v>1997</v>
      </c>
      <c r="BA20" s="122">
        <v>1996</v>
      </c>
      <c r="BB20" s="123">
        <v>1995</v>
      </c>
      <c r="BC20" s="123">
        <v>1994</v>
      </c>
      <c r="BD20" s="123"/>
      <c r="BE20" s="123">
        <v>1992</v>
      </c>
      <c r="BF20" s="123">
        <v>1991</v>
      </c>
      <c r="BG20" s="123">
        <v>1990</v>
      </c>
      <c r="BH20" s="123">
        <v>1990</v>
      </c>
      <c r="BI20" s="123">
        <v>1990</v>
      </c>
      <c r="BJ20" s="123">
        <v>1989</v>
      </c>
      <c r="BK20" s="123">
        <v>1989</v>
      </c>
      <c r="BL20" s="123">
        <v>1988</v>
      </c>
      <c r="BM20" s="123">
        <v>1987</v>
      </c>
      <c r="BN20" s="123">
        <v>1987</v>
      </c>
      <c r="BO20" s="123">
        <v>1986</v>
      </c>
      <c r="BP20" s="123">
        <v>1986</v>
      </c>
      <c r="BQ20" s="123">
        <v>1986</v>
      </c>
      <c r="BR20" s="123">
        <v>1985</v>
      </c>
      <c r="BS20" s="123">
        <v>1985</v>
      </c>
      <c r="BT20" s="123">
        <v>1985</v>
      </c>
      <c r="BU20" s="123">
        <v>1984</v>
      </c>
      <c r="BV20" s="123">
        <v>1984</v>
      </c>
      <c r="BW20" s="123">
        <v>1984</v>
      </c>
      <c r="BX20" s="123">
        <v>1983</v>
      </c>
      <c r="BY20" s="123">
        <v>1983</v>
      </c>
      <c r="BZ20" s="123">
        <v>1983</v>
      </c>
      <c r="CA20" s="123">
        <v>1982</v>
      </c>
      <c r="CB20" s="123">
        <v>1981</v>
      </c>
      <c r="CC20" s="123">
        <v>1980</v>
      </c>
    </row>
    <row r="21" spans="1:81">
      <c r="A21" s="123">
        <v>11</v>
      </c>
      <c r="B21" s="124">
        <v>32</v>
      </c>
      <c r="C21" s="124" t="s">
        <v>13</v>
      </c>
      <c r="D21" s="123"/>
      <c r="E21" s="119">
        <f t="shared" ref="E21:E34" si="7">COUNT(AP21:AR21)</f>
        <v>2</v>
      </c>
      <c r="F21" s="119">
        <f t="shared" ref="F21:F34" si="8">SUM(AP21:AR21)</f>
        <v>28</v>
      </c>
      <c r="G21" s="120">
        <f t="shared" ref="G21:G34" si="9">AVERAGE(AP21:AR21)</f>
        <v>14</v>
      </c>
      <c r="H21" s="119">
        <f t="shared" ref="H21:H34" si="10">MAX(AP21:AR21)</f>
        <v>22</v>
      </c>
      <c r="I21" s="119">
        <f t="shared" ref="I21:I34" si="11">MIN(AP21:AR21)</f>
        <v>6</v>
      </c>
      <c r="J21" s="125">
        <f t="shared" ref="J21:J34" si="12">D21-G21</f>
        <v>-14</v>
      </c>
      <c r="K21" s="120">
        <f t="shared" ref="K21:K34" si="13">STDEV(AP21:AR21)</f>
        <v>11.313708498984761</v>
      </c>
      <c r="AM21" s="123">
        <v>11</v>
      </c>
      <c r="AN21" s="124">
        <v>32</v>
      </c>
      <c r="AO21" s="124" t="s">
        <v>13</v>
      </c>
      <c r="AP21" s="123"/>
      <c r="AQ21" s="123">
        <v>6</v>
      </c>
      <c r="AR21" s="123">
        <v>22</v>
      </c>
      <c r="AS21" s="123">
        <v>2</v>
      </c>
      <c r="AT21" s="123">
        <v>19</v>
      </c>
      <c r="AU21" s="123">
        <v>7</v>
      </c>
      <c r="AV21" s="123">
        <v>11</v>
      </c>
      <c r="AW21" s="123"/>
      <c r="AX21" s="123"/>
      <c r="AY21" s="123">
        <v>30</v>
      </c>
      <c r="AZ21" s="123">
        <v>10</v>
      </c>
      <c r="BA21" s="127"/>
      <c r="BB21" s="123">
        <v>16</v>
      </c>
      <c r="BC21" s="123">
        <v>21</v>
      </c>
      <c r="BD21" s="123"/>
      <c r="BE21" s="123">
        <v>4</v>
      </c>
      <c r="BF21" s="123">
        <v>22</v>
      </c>
      <c r="BG21" s="123">
        <v>7</v>
      </c>
      <c r="BH21" s="123"/>
      <c r="BI21" s="123"/>
      <c r="BJ21" s="123">
        <v>21</v>
      </c>
      <c r="BK21" s="123"/>
      <c r="BL21" s="123"/>
      <c r="BM21" s="123">
        <v>25</v>
      </c>
      <c r="BN21" s="123"/>
      <c r="BO21" s="123">
        <v>17</v>
      </c>
      <c r="BP21" s="123"/>
      <c r="BQ21" s="123"/>
      <c r="BR21" s="123">
        <v>5</v>
      </c>
      <c r="BS21" s="123"/>
      <c r="BT21" s="123">
        <v>22</v>
      </c>
      <c r="BU21" s="123"/>
      <c r="BV21" s="123"/>
      <c r="BW21" s="123">
        <v>24</v>
      </c>
      <c r="BX21" s="123"/>
      <c r="BY21" s="123">
        <v>2</v>
      </c>
      <c r="BZ21" s="123"/>
      <c r="CA21" s="123">
        <v>1</v>
      </c>
      <c r="CB21" s="123"/>
      <c r="CC21" s="126"/>
    </row>
    <row r="22" spans="1:81">
      <c r="A22" s="119"/>
      <c r="B22" s="132"/>
      <c r="C22" s="129">
        <v>0</v>
      </c>
      <c r="D22" s="128"/>
      <c r="E22" s="119">
        <f t="shared" si="7"/>
        <v>2</v>
      </c>
      <c r="F22" s="119">
        <f t="shared" si="8"/>
        <v>49.8</v>
      </c>
      <c r="G22" s="120">
        <f t="shared" si="9"/>
        <v>24.9</v>
      </c>
      <c r="H22" s="119">
        <f t="shared" si="10"/>
        <v>25.4</v>
      </c>
      <c r="I22" s="119">
        <f t="shared" si="11"/>
        <v>24.4</v>
      </c>
      <c r="J22" s="125">
        <f t="shared" si="12"/>
        <v>-24.9</v>
      </c>
      <c r="K22" s="120">
        <f t="shared" si="13"/>
        <v>0.70710678118654757</v>
      </c>
      <c r="AM22" s="119"/>
      <c r="AN22" s="132"/>
      <c r="AO22" s="129">
        <v>0</v>
      </c>
      <c r="AP22" s="128"/>
      <c r="AQ22" s="128">
        <v>25.4</v>
      </c>
      <c r="AR22" s="128">
        <v>24.4</v>
      </c>
      <c r="AS22" s="128">
        <v>24.7</v>
      </c>
      <c r="AT22" s="128">
        <v>25</v>
      </c>
      <c r="AU22" s="128">
        <v>23.4</v>
      </c>
      <c r="AV22" s="128">
        <v>24.2</v>
      </c>
      <c r="AW22" s="128"/>
      <c r="AX22" s="128"/>
      <c r="AY22" s="152">
        <v>21.1</v>
      </c>
      <c r="AZ22" s="152">
        <v>24.4</v>
      </c>
      <c r="BA22" s="127"/>
      <c r="BB22" s="128">
        <v>20.9</v>
      </c>
      <c r="BC22" s="128">
        <v>22.9</v>
      </c>
      <c r="BD22" s="128"/>
      <c r="BE22" s="128">
        <v>24.6</v>
      </c>
      <c r="BF22" s="128">
        <v>23.4</v>
      </c>
      <c r="BG22" s="128">
        <v>23.3</v>
      </c>
      <c r="BH22" s="128"/>
      <c r="BI22" s="128"/>
      <c r="BJ22" s="128">
        <v>23</v>
      </c>
      <c r="BK22" s="128"/>
      <c r="BL22" s="128"/>
      <c r="BM22" s="128">
        <v>23.2</v>
      </c>
      <c r="BN22" s="128"/>
      <c r="BO22" s="128">
        <v>23.6</v>
      </c>
      <c r="BP22" s="128"/>
      <c r="BQ22" s="128"/>
      <c r="BR22" s="128">
        <v>20.5</v>
      </c>
      <c r="BS22" s="128"/>
      <c r="BT22" s="128">
        <v>22.2</v>
      </c>
      <c r="BU22" s="128"/>
      <c r="BV22" s="128"/>
      <c r="BW22" s="128">
        <v>19.100000000000001</v>
      </c>
      <c r="BX22" s="128"/>
      <c r="BY22" s="128">
        <v>24.4</v>
      </c>
      <c r="BZ22" s="128"/>
      <c r="CA22" s="128">
        <v>22.2</v>
      </c>
      <c r="CB22" s="128"/>
      <c r="CC22" s="131"/>
    </row>
    <row r="23" spans="1:81">
      <c r="A23" s="119"/>
      <c r="B23" s="132"/>
      <c r="C23" s="132">
        <v>10</v>
      </c>
      <c r="D23" s="135"/>
      <c r="E23" s="119">
        <f t="shared" si="7"/>
        <v>1</v>
      </c>
      <c r="F23" s="119">
        <f t="shared" si="8"/>
        <v>25.46</v>
      </c>
      <c r="G23" s="120">
        <f t="shared" si="9"/>
        <v>25.46</v>
      </c>
      <c r="H23" s="119">
        <f t="shared" si="10"/>
        <v>25.46</v>
      </c>
      <c r="I23" s="119">
        <f t="shared" si="11"/>
        <v>25.46</v>
      </c>
      <c r="J23" s="125">
        <f t="shared" si="12"/>
        <v>-25.46</v>
      </c>
      <c r="K23" s="120" t="e">
        <f t="shared" si="13"/>
        <v>#DIV/0!</v>
      </c>
      <c r="AM23" s="119"/>
      <c r="AN23" s="132"/>
      <c r="AO23" s="132">
        <v>10</v>
      </c>
      <c r="AQ23" s="135">
        <v>25.46</v>
      </c>
      <c r="AR23" s="135"/>
      <c r="AS23" s="135">
        <v>24.73</v>
      </c>
      <c r="AU23" s="135">
        <v>23.38</v>
      </c>
      <c r="AV23" s="121">
        <v>24.28</v>
      </c>
      <c r="AY23" s="125">
        <v>20.14</v>
      </c>
      <c r="AZ23" s="125">
        <v>24.38</v>
      </c>
      <c r="BA23" s="127"/>
      <c r="BB23" s="121">
        <v>20.58</v>
      </c>
      <c r="BC23" s="119">
        <v>22.68</v>
      </c>
      <c r="BD23" s="119"/>
      <c r="BE23" s="119">
        <v>24.2</v>
      </c>
      <c r="BF23" s="119">
        <v>22.66</v>
      </c>
      <c r="BG23" s="119">
        <v>21.36</v>
      </c>
      <c r="BJ23" s="119">
        <v>21.91</v>
      </c>
      <c r="BM23" s="119">
        <v>23.31</v>
      </c>
      <c r="BO23" s="119">
        <v>23.35</v>
      </c>
      <c r="BR23" s="119">
        <v>20.059999999999999</v>
      </c>
      <c r="BT23" s="119">
        <v>21.79</v>
      </c>
      <c r="BW23" s="119">
        <v>19.32</v>
      </c>
      <c r="BY23" s="119">
        <v>23.57</v>
      </c>
      <c r="CA23" s="119">
        <v>22.71</v>
      </c>
      <c r="CC23" s="133"/>
    </row>
    <row r="24" spans="1:81">
      <c r="A24" s="119"/>
      <c r="B24" s="132"/>
      <c r="C24" s="132">
        <v>20</v>
      </c>
      <c r="D24" s="135"/>
      <c r="E24" s="119">
        <f t="shared" si="7"/>
        <v>1</v>
      </c>
      <c r="F24" s="119">
        <f t="shared" si="8"/>
        <v>25.45</v>
      </c>
      <c r="G24" s="120">
        <f t="shared" si="9"/>
        <v>25.45</v>
      </c>
      <c r="H24" s="119">
        <f t="shared" si="10"/>
        <v>25.45</v>
      </c>
      <c r="I24" s="119">
        <f t="shared" si="11"/>
        <v>25.45</v>
      </c>
      <c r="J24" s="125">
        <f t="shared" si="12"/>
        <v>-25.45</v>
      </c>
      <c r="K24" s="120" t="e">
        <f t="shared" si="13"/>
        <v>#DIV/0!</v>
      </c>
      <c r="AM24" s="119"/>
      <c r="AN24" s="132"/>
      <c r="AO24" s="132">
        <v>20</v>
      </c>
      <c r="AQ24" s="135">
        <v>25.45</v>
      </c>
      <c r="AR24" s="135"/>
      <c r="AS24" s="135">
        <v>24.73</v>
      </c>
      <c r="AU24" s="135">
        <v>23.38</v>
      </c>
      <c r="AV24" s="121">
        <v>24.29</v>
      </c>
      <c r="AY24" s="125">
        <v>20.059999999999999</v>
      </c>
      <c r="AZ24" s="125">
        <v>24.38</v>
      </c>
      <c r="BA24" s="127"/>
      <c r="BB24" s="121">
        <v>20.57</v>
      </c>
      <c r="BC24" s="119">
        <v>22.68</v>
      </c>
      <c r="BD24" s="119"/>
      <c r="BE24" s="119">
        <v>24.2</v>
      </c>
      <c r="BF24" s="119">
        <v>22.66</v>
      </c>
      <c r="BG24" s="119">
        <v>21.36</v>
      </c>
      <c r="BJ24" s="119">
        <v>21.92</v>
      </c>
      <c r="BM24" s="119">
        <v>22.88</v>
      </c>
      <c r="BO24" s="119">
        <v>23.34</v>
      </c>
      <c r="BR24" s="119">
        <v>20.059999999999999</v>
      </c>
      <c r="BT24" s="119">
        <v>21.78</v>
      </c>
      <c r="BW24" s="119">
        <v>19.309999999999999</v>
      </c>
      <c r="BY24" s="119">
        <v>23.13</v>
      </c>
      <c r="CA24" s="119">
        <v>22.72</v>
      </c>
      <c r="CC24" s="133"/>
    </row>
    <row r="25" spans="1:81">
      <c r="A25" s="119"/>
      <c r="B25" s="132"/>
      <c r="C25" s="132">
        <v>30</v>
      </c>
      <c r="D25" s="135"/>
      <c r="E25" s="119">
        <f t="shared" si="7"/>
        <v>1</v>
      </c>
      <c r="F25" s="119">
        <f t="shared" si="8"/>
        <v>25.45</v>
      </c>
      <c r="G25" s="120">
        <f t="shared" si="9"/>
        <v>25.45</v>
      </c>
      <c r="H25" s="119">
        <f t="shared" si="10"/>
        <v>25.45</v>
      </c>
      <c r="I25" s="119">
        <f t="shared" si="11"/>
        <v>25.45</v>
      </c>
      <c r="J25" s="125">
        <f t="shared" si="12"/>
        <v>-25.45</v>
      </c>
      <c r="K25" s="120" t="e">
        <f t="shared" si="13"/>
        <v>#DIV/0!</v>
      </c>
      <c r="AM25" s="119"/>
      <c r="AN25" s="132"/>
      <c r="AO25" s="132">
        <v>30</v>
      </c>
      <c r="AQ25" s="135">
        <v>25.45</v>
      </c>
      <c r="AR25" s="135"/>
      <c r="AS25" s="135">
        <v>24.73</v>
      </c>
      <c r="AU25" s="135">
        <v>23.38</v>
      </c>
      <c r="AV25" s="121">
        <v>24.28</v>
      </c>
      <c r="AY25" s="125">
        <v>20</v>
      </c>
      <c r="AZ25" s="125">
        <v>24.38</v>
      </c>
      <c r="BA25" s="127"/>
      <c r="BB25" s="121">
        <v>20.52</v>
      </c>
      <c r="BC25" s="119">
        <v>22.69</v>
      </c>
      <c r="BD25" s="119"/>
      <c r="BE25" s="119">
        <v>24.21</v>
      </c>
      <c r="BF25" s="119">
        <v>22.66</v>
      </c>
      <c r="BG25" s="119">
        <v>21.36</v>
      </c>
      <c r="BJ25" s="119">
        <v>21.92</v>
      </c>
      <c r="BM25" s="119">
        <v>22.75</v>
      </c>
      <c r="BO25" s="119">
        <v>23.34</v>
      </c>
      <c r="BR25" s="119">
        <v>20.05</v>
      </c>
      <c r="BT25" s="119">
        <v>21.78</v>
      </c>
      <c r="BW25" s="119">
        <v>19.28</v>
      </c>
      <c r="BY25" s="119">
        <v>22.12</v>
      </c>
      <c r="CA25" s="119">
        <v>22.7</v>
      </c>
      <c r="CC25" s="133"/>
    </row>
    <row r="26" spans="1:81">
      <c r="A26" s="119"/>
      <c r="B26" s="132"/>
      <c r="C26" s="132">
        <v>50</v>
      </c>
      <c r="D26" s="135"/>
      <c r="E26" s="119">
        <f t="shared" si="7"/>
        <v>1</v>
      </c>
      <c r="F26" s="119">
        <f t="shared" si="8"/>
        <v>25.45</v>
      </c>
      <c r="G26" s="120">
        <f t="shared" si="9"/>
        <v>25.45</v>
      </c>
      <c r="H26" s="119">
        <f t="shared" si="10"/>
        <v>25.45</v>
      </c>
      <c r="I26" s="119">
        <f t="shared" si="11"/>
        <v>25.45</v>
      </c>
      <c r="J26" s="125">
        <f t="shared" si="12"/>
        <v>-25.45</v>
      </c>
      <c r="K26" s="120" t="e">
        <f t="shared" si="13"/>
        <v>#DIV/0!</v>
      </c>
      <c r="AM26" s="119"/>
      <c r="AN26" s="132"/>
      <c r="AO26" s="132">
        <v>50</v>
      </c>
      <c r="AQ26" s="135">
        <v>25.45</v>
      </c>
      <c r="AR26" s="135"/>
      <c r="AS26" s="135">
        <v>24.75</v>
      </c>
      <c r="AU26" s="135">
        <v>23.4</v>
      </c>
      <c r="AV26" s="121">
        <v>24.28</v>
      </c>
      <c r="AY26" s="125">
        <v>19.440000000000001</v>
      </c>
      <c r="AZ26" s="125">
        <v>24.39</v>
      </c>
      <c r="BA26" s="127"/>
      <c r="BB26" s="121">
        <v>18.11</v>
      </c>
      <c r="BC26" s="119">
        <v>22.69</v>
      </c>
      <c r="BD26" s="119"/>
      <c r="BE26" s="119">
        <v>24.17</v>
      </c>
      <c r="BF26" s="119">
        <v>22.68</v>
      </c>
      <c r="BG26" s="119">
        <v>21.4</v>
      </c>
      <c r="BJ26" s="119">
        <v>20.91</v>
      </c>
      <c r="BM26" s="119">
        <v>22.7</v>
      </c>
      <c r="BO26" s="119">
        <v>23.35</v>
      </c>
      <c r="BR26" s="119">
        <v>18.190000000000001</v>
      </c>
      <c r="BT26" s="119">
        <v>21.71</v>
      </c>
      <c r="BW26" s="119">
        <v>18.61</v>
      </c>
      <c r="BY26" s="119">
        <v>21.77</v>
      </c>
      <c r="CA26" s="119">
        <v>22.69</v>
      </c>
      <c r="CC26" s="133"/>
    </row>
    <row r="27" spans="1:81">
      <c r="A27" s="119"/>
      <c r="B27" s="132"/>
      <c r="C27" s="132">
        <v>75</v>
      </c>
      <c r="D27" s="135"/>
      <c r="E27" s="119">
        <f t="shared" si="7"/>
        <v>1</v>
      </c>
      <c r="F27" s="119">
        <f t="shared" si="8"/>
        <v>25.42</v>
      </c>
      <c r="G27" s="120">
        <f t="shared" si="9"/>
        <v>25.42</v>
      </c>
      <c r="H27" s="119">
        <f t="shared" si="10"/>
        <v>25.42</v>
      </c>
      <c r="I27" s="119">
        <f t="shared" si="11"/>
        <v>25.42</v>
      </c>
      <c r="J27" s="125">
        <f t="shared" si="12"/>
        <v>-25.42</v>
      </c>
      <c r="K27" s="120" t="e">
        <f t="shared" si="13"/>
        <v>#DIV/0!</v>
      </c>
      <c r="AM27" s="119"/>
      <c r="AN27" s="132"/>
      <c r="AO27" s="132">
        <v>75</v>
      </c>
      <c r="AQ27" s="135">
        <v>25.42</v>
      </c>
      <c r="AR27" s="135"/>
      <c r="AS27" s="135">
        <v>24.77</v>
      </c>
      <c r="AU27" s="135">
        <v>23.4</v>
      </c>
      <c r="AV27" s="121">
        <v>23.18</v>
      </c>
      <c r="AY27" s="125">
        <v>18.2</v>
      </c>
      <c r="AZ27" s="125">
        <v>24.42</v>
      </c>
      <c r="BA27" s="127"/>
      <c r="BB27" s="121">
        <v>16.72</v>
      </c>
      <c r="BC27" s="119">
        <v>22.69</v>
      </c>
      <c r="BD27" s="119"/>
      <c r="BE27" s="119">
        <v>23.78</v>
      </c>
      <c r="BF27" s="119">
        <v>22.71</v>
      </c>
      <c r="BG27" s="119">
        <v>19.760000000000002</v>
      </c>
      <c r="BJ27" s="119">
        <v>19.68</v>
      </c>
      <c r="BM27" s="119">
        <v>22.47</v>
      </c>
      <c r="BO27" s="119">
        <v>23.12</v>
      </c>
      <c r="BR27" s="119">
        <v>15.95</v>
      </c>
      <c r="BT27" s="119">
        <v>21.45</v>
      </c>
      <c r="BW27" s="119">
        <v>15.1</v>
      </c>
      <c r="BY27" s="119">
        <v>20.72</v>
      </c>
      <c r="CA27" s="119">
        <v>20.49</v>
      </c>
      <c r="CC27" s="133"/>
    </row>
    <row r="28" spans="1:81">
      <c r="A28" s="119"/>
      <c r="B28" s="132"/>
      <c r="C28" s="132">
        <v>100</v>
      </c>
      <c r="D28" s="135"/>
      <c r="E28" s="119">
        <f t="shared" si="7"/>
        <v>1</v>
      </c>
      <c r="F28" s="119">
        <f t="shared" si="8"/>
        <v>24.03</v>
      </c>
      <c r="G28" s="120">
        <f t="shared" si="9"/>
        <v>24.03</v>
      </c>
      <c r="H28" s="119">
        <f t="shared" si="10"/>
        <v>24.03</v>
      </c>
      <c r="I28" s="119">
        <f t="shared" si="11"/>
        <v>24.03</v>
      </c>
      <c r="J28" s="125">
        <f t="shared" si="12"/>
        <v>-24.03</v>
      </c>
      <c r="K28" s="120" t="e">
        <f t="shared" si="13"/>
        <v>#DIV/0!</v>
      </c>
      <c r="AM28" s="119"/>
      <c r="AN28" s="132"/>
      <c r="AO28" s="132">
        <v>100</v>
      </c>
      <c r="AQ28" s="135">
        <v>24.03</v>
      </c>
      <c r="AR28" s="135"/>
      <c r="AS28" s="135">
        <v>22.53</v>
      </c>
      <c r="AU28" s="135">
        <v>23.3</v>
      </c>
      <c r="AV28" s="121">
        <v>20.99</v>
      </c>
      <c r="AY28" s="125">
        <v>16.82</v>
      </c>
      <c r="AZ28" s="125">
        <v>24.29</v>
      </c>
      <c r="BA28" s="127"/>
      <c r="BB28" s="121">
        <v>16.260000000000002</v>
      </c>
      <c r="BC28" s="119">
        <v>22.69</v>
      </c>
      <c r="BD28" s="119"/>
      <c r="BE28" s="119">
        <v>22.33</v>
      </c>
      <c r="BF28" s="119">
        <v>20.46</v>
      </c>
      <c r="BG28" s="119">
        <v>17.010000000000002</v>
      </c>
      <c r="BJ28" s="119">
        <v>18.38</v>
      </c>
      <c r="BM28" s="119">
        <v>22.03</v>
      </c>
      <c r="BO28" s="119">
        <v>23.01</v>
      </c>
      <c r="BR28" s="119">
        <v>13.23</v>
      </c>
      <c r="BT28" s="119">
        <v>20.16</v>
      </c>
      <c r="BW28" s="119">
        <v>13.61</v>
      </c>
      <c r="BY28" s="119">
        <v>18.21</v>
      </c>
      <c r="CA28" s="119">
        <v>16.489999999999998</v>
      </c>
      <c r="CC28" s="133"/>
    </row>
    <row r="29" spans="1:81">
      <c r="A29" s="119"/>
      <c r="B29" s="132"/>
      <c r="C29" s="132">
        <v>150</v>
      </c>
      <c r="D29" s="135"/>
      <c r="E29" s="119">
        <f t="shared" si="7"/>
        <v>1</v>
      </c>
      <c r="F29" s="119">
        <f t="shared" si="8"/>
        <v>20.64</v>
      </c>
      <c r="G29" s="120">
        <f t="shared" si="9"/>
        <v>20.64</v>
      </c>
      <c r="H29" s="119">
        <f t="shared" si="10"/>
        <v>20.64</v>
      </c>
      <c r="I29" s="119">
        <f t="shared" si="11"/>
        <v>20.64</v>
      </c>
      <c r="J29" s="125">
        <f t="shared" si="12"/>
        <v>-20.64</v>
      </c>
      <c r="K29" s="120" t="e">
        <f t="shared" si="13"/>
        <v>#DIV/0!</v>
      </c>
      <c r="AM29" s="119"/>
      <c r="AN29" s="132"/>
      <c r="AO29" s="132">
        <v>150</v>
      </c>
      <c r="AQ29" s="135">
        <v>20.64</v>
      </c>
      <c r="AR29" s="135"/>
      <c r="AS29" s="135">
        <v>19.52</v>
      </c>
      <c r="AU29" s="135">
        <v>20.27</v>
      </c>
      <c r="AV29" s="121">
        <v>19.100000000000001</v>
      </c>
      <c r="AY29" s="125">
        <v>13.24</v>
      </c>
      <c r="AZ29" s="125">
        <v>21.97</v>
      </c>
      <c r="BA29" s="127"/>
      <c r="BB29" s="121">
        <v>13.93</v>
      </c>
      <c r="BC29" s="119">
        <v>19.739999999999998</v>
      </c>
      <c r="BD29" s="119"/>
      <c r="BE29" s="119">
        <v>18.84</v>
      </c>
      <c r="BF29" s="119">
        <v>18.82</v>
      </c>
      <c r="BG29" s="119">
        <v>12.26</v>
      </c>
      <c r="BJ29" s="119">
        <v>17.91</v>
      </c>
      <c r="BM29" s="119">
        <v>19.579999999999998</v>
      </c>
      <c r="BO29" s="119">
        <v>20.02</v>
      </c>
      <c r="BR29" s="119">
        <v>10.130000000000001</v>
      </c>
      <c r="BT29" s="119">
        <v>16.170000000000002</v>
      </c>
      <c r="BW29" s="119">
        <v>11.08</v>
      </c>
      <c r="BY29" s="119">
        <v>14.3</v>
      </c>
      <c r="CA29" s="119">
        <v>12.25</v>
      </c>
      <c r="CC29" s="133"/>
    </row>
    <row r="30" spans="1:81">
      <c r="A30" s="119"/>
      <c r="B30" s="132"/>
      <c r="C30" s="132">
        <v>200</v>
      </c>
      <c r="D30" s="135"/>
      <c r="E30" s="119">
        <f t="shared" si="7"/>
        <v>1</v>
      </c>
      <c r="F30" s="119">
        <f t="shared" si="8"/>
        <v>17.059999999999999</v>
      </c>
      <c r="G30" s="120">
        <f t="shared" si="9"/>
        <v>17.059999999999999</v>
      </c>
      <c r="H30" s="119">
        <f t="shared" si="10"/>
        <v>17.059999999999999</v>
      </c>
      <c r="I30" s="119">
        <f t="shared" si="11"/>
        <v>17.059999999999999</v>
      </c>
      <c r="J30" s="125">
        <f t="shared" si="12"/>
        <v>-17.059999999999999</v>
      </c>
      <c r="K30" s="120" t="e">
        <f t="shared" si="13"/>
        <v>#DIV/0!</v>
      </c>
      <c r="AM30" s="119"/>
      <c r="AN30" s="132"/>
      <c r="AO30" s="132">
        <v>200</v>
      </c>
      <c r="AQ30" s="135">
        <v>17.059999999999999</v>
      </c>
      <c r="AR30" s="135"/>
      <c r="AS30" s="135">
        <v>17.649999999999999</v>
      </c>
      <c r="AU30" s="135">
        <v>19.14</v>
      </c>
      <c r="AV30" s="121">
        <v>18.079999999999998</v>
      </c>
      <c r="AY30" s="125">
        <v>11.26</v>
      </c>
      <c r="AZ30" s="125">
        <v>19.93</v>
      </c>
      <c r="BA30" s="127"/>
      <c r="BB30" s="121">
        <v>12.23</v>
      </c>
      <c r="BC30" s="119">
        <v>18.89</v>
      </c>
      <c r="BD30" s="119"/>
      <c r="BE30" s="119">
        <v>14.68</v>
      </c>
      <c r="BF30" s="119">
        <v>18.09</v>
      </c>
      <c r="BG30" s="119">
        <v>10.32</v>
      </c>
      <c r="BJ30" s="119">
        <v>17.84</v>
      </c>
      <c r="BM30" s="119">
        <v>14.97</v>
      </c>
      <c r="BO30" s="119">
        <v>19.07</v>
      </c>
      <c r="BR30" s="119">
        <v>8.9499999999999993</v>
      </c>
      <c r="BT30" s="119">
        <v>13.59</v>
      </c>
      <c r="BW30" s="119">
        <v>10.220000000000001</v>
      </c>
      <c r="BY30" s="119">
        <v>11.62</v>
      </c>
      <c r="CA30" s="119">
        <v>10.35</v>
      </c>
      <c r="CC30" s="133"/>
    </row>
    <row r="31" spans="1:81">
      <c r="A31" s="119"/>
      <c r="B31" s="132"/>
      <c r="C31" s="132">
        <v>300</v>
      </c>
      <c r="D31" s="135"/>
      <c r="E31" s="119">
        <f t="shared" si="7"/>
        <v>1</v>
      </c>
      <c r="F31" s="119">
        <f t="shared" si="8"/>
        <v>11.19</v>
      </c>
      <c r="G31" s="120">
        <f t="shared" si="9"/>
        <v>11.19</v>
      </c>
      <c r="H31" s="119">
        <f t="shared" si="10"/>
        <v>11.19</v>
      </c>
      <c r="I31" s="119">
        <f t="shared" si="11"/>
        <v>11.19</v>
      </c>
      <c r="J31" s="125">
        <f t="shared" si="12"/>
        <v>-11.19</v>
      </c>
      <c r="K31" s="120" t="e">
        <f t="shared" si="13"/>
        <v>#DIV/0!</v>
      </c>
      <c r="AM31" s="119"/>
      <c r="AN31" s="132"/>
      <c r="AO31" s="132">
        <v>300</v>
      </c>
      <c r="AQ31" s="135">
        <v>11.19</v>
      </c>
      <c r="AR31" s="135"/>
      <c r="AS31" s="135">
        <v>14.77</v>
      </c>
      <c r="AU31" s="135">
        <v>17.61</v>
      </c>
      <c r="AV31" s="121">
        <v>15.56</v>
      </c>
      <c r="AY31" s="125">
        <v>9.0500000000000007</v>
      </c>
      <c r="AZ31" s="125">
        <v>17.48</v>
      </c>
      <c r="BA31" s="127"/>
      <c r="BB31" s="121">
        <v>8.82</v>
      </c>
      <c r="CC31" s="133"/>
    </row>
    <row r="32" spans="1:81">
      <c r="A32" s="119"/>
      <c r="B32" s="132"/>
      <c r="C32" s="132">
        <v>400</v>
      </c>
      <c r="D32" s="135"/>
      <c r="E32" s="119">
        <f t="shared" si="7"/>
        <v>1</v>
      </c>
      <c r="F32" s="119">
        <f t="shared" si="8"/>
        <v>8.1999999999999993</v>
      </c>
      <c r="G32" s="120">
        <f t="shared" si="9"/>
        <v>8.1999999999999993</v>
      </c>
      <c r="H32" s="119">
        <f t="shared" si="10"/>
        <v>8.1999999999999993</v>
      </c>
      <c r="I32" s="119">
        <f t="shared" si="11"/>
        <v>8.1999999999999993</v>
      </c>
      <c r="J32" s="125">
        <f t="shared" si="12"/>
        <v>-8.1999999999999993</v>
      </c>
      <c r="K32" s="120" t="e">
        <f t="shared" si="13"/>
        <v>#DIV/0!</v>
      </c>
      <c r="AM32" s="119"/>
      <c r="AN32" s="132"/>
      <c r="AO32" s="132">
        <v>400</v>
      </c>
      <c r="AQ32" s="135">
        <v>8.1999999999999993</v>
      </c>
      <c r="AR32" s="135"/>
      <c r="AS32" s="135">
        <v>11.6</v>
      </c>
      <c r="AU32" s="135">
        <v>15.71</v>
      </c>
      <c r="AV32" s="121">
        <v>12.68</v>
      </c>
      <c r="AY32" s="125">
        <v>5.98</v>
      </c>
      <c r="AZ32" s="125">
        <v>14.54</v>
      </c>
      <c r="BA32" s="127"/>
      <c r="BB32" s="121">
        <v>6.84</v>
      </c>
      <c r="CC32" s="133"/>
    </row>
    <row r="33" spans="1:81">
      <c r="A33" s="119"/>
      <c r="B33" s="132"/>
      <c r="C33" s="132">
        <v>500</v>
      </c>
      <c r="D33" s="135"/>
      <c r="E33" s="119">
        <f t="shared" si="7"/>
        <v>1</v>
      </c>
      <c r="F33" s="119">
        <f t="shared" si="8"/>
        <v>6.33</v>
      </c>
      <c r="G33" s="120">
        <f t="shared" si="9"/>
        <v>6.33</v>
      </c>
      <c r="H33" s="119">
        <f t="shared" si="10"/>
        <v>6.33</v>
      </c>
      <c r="I33" s="119">
        <f t="shared" si="11"/>
        <v>6.33</v>
      </c>
      <c r="J33" s="125">
        <f t="shared" si="12"/>
        <v>-6.33</v>
      </c>
      <c r="K33" s="120" t="e">
        <f t="shared" si="13"/>
        <v>#DIV/0!</v>
      </c>
      <c r="AM33" s="119"/>
      <c r="AN33" s="132"/>
      <c r="AO33" s="132">
        <v>500</v>
      </c>
      <c r="AQ33" s="135">
        <v>6.33</v>
      </c>
      <c r="AR33" s="135"/>
      <c r="AS33" s="135">
        <v>9.1999999999999993</v>
      </c>
      <c r="AU33" s="135">
        <v>13.55</v>
      </c>
      <c r="AV33" s="121">
        <v>10.18</v>
      </c>
      <c r="AY33" s="125"/>
      <c r="BA33" s="127"/>
      <c r="CC33" s="133"/>
    </row>
    <row r="34" spans="1:81">
      <c r="A34" s="119"/>
      <c r="B34" s="132"/>
      <c r="C34" s="132">
        <v>600</v>
      </c>
      <c r="D34" s="119"/>
      <c r="E34" s="119">
        <f t="shared" si="7"/>
        <v>0</v>
      </c>
      <c r="F34" s="119">
        <f t="shared" si="8"/>
        <v>0</v>
      </c>
      <c r="G34" s="120" t="e">
        <f t="shared" si="9"/>
        <v>#DIV/0!</v>
      </c>
      <c r="H34" s="119">
        <f t="shared" si="10"/>
        <v>0</v>
      </c>
      <c r="I34" s="119">
        <f t="shared" si="11"/>
        <v>0</v>
      </c>
      <c r="J34" s="125" t="e">
        <f t="shared" si="12"/>
        <v>#DIV/0!</v>
      </c>
      <c r="K34" s="120" t="e">
        <f t="shared" si="13"/>
        <v>#DIV/0!</v>
      </c>
      <c r="AM34" s="119"/>
      <c r="AN34" s="132"/>
      <c r="AO34" s="132">
        <v>600</v>
      </c>
      <c r="AP34" s="119"/>
      <c r="AQ34" s="119"/>
      <c r="AR34" s="119"/>
      <c r="AS34" s="119"/>
      <c r="AT34" s="119"/>
      <c r="AU34" s="119"/>
      <c r="AV34" s="119"/>
      <c r="AW34" s="119"/>
      <c r="AX34" s="119"/>
      <c r="AY34" s="120"/>
      <c r="AZ34" s="119"/>
      <c r="BA34" s="127"/>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33"/>
    </row>
    <row r="35" spans="1:81">
      <c r="A35" s="119"/>
      <c r="B35" s="127"/>
      <c r="C35" s="127"/>
      <c r="D35" s="119"/>
      <c r="E35" s="119"/>
      <c r="F35" s="119"/>
      <c r="G35" s="120"/>
      <c r="H35" s="119"/>
      <c r="I35" s="119"/>
      <c r="K35" s="120"/>
      <c r="AM35" s="119"/>
      <c r="AN35" s="127"/>
      <c r="AO35" s="127"/>
      <c r="AP35" s="119"/>
      <c r="AQ35" s="119"/>
      <c r="AR35" s="119"/>
      <c r="AS35" s="119"/>
      <c r="AT35" s="119"/>
      <c r="AU35" s="119"/>
      <c r="AV35" s="119"/>
      <c r="AW35" s="119"/>
      <c r="AX35" s="119"/>
      <c r="AY35" s="120"/>
      <c r="AZ35" s="119"/>
      <c r="BA35" s="127"/>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27"/>
    </row>
    <row r="36" spans="1:81">
      <c r="A36" s="128"/>
      <c r="B36" s="129"/>
      <c r="C36" s="129" t="s">
        <v>14</v>
      </c>
      <c r="D36" s="128"/>
      <c r="E36" s="119">
        <f>COUNT(AP36:AR36)</f>
        <v>2</v>
      </c>
      <c r="F36" s="119">
        <f>SUM(AP36:AR36)</f>
        <v>135</v>
      </c>
      <c r="G36" s="120">
        <f>AVERAGE(AP36:AR36)</f>
        <v>67.5</v>
      </c>
      <c r="H36" s="119">
        <f>MAX(AP36:AR36)</f>
        <v>91</v>
      </c>
      <c r="I36" s="119">
        <f>MIN(AP36:AR36)</f>
        <v>44</v>
      </c>
      <c r="J36" s="125">
        <f>D36-G36</f>
        <v>-67.5</v>
      </c>
      <c r="K36" s="120">
        <f>STDEV(AP36:AR36)</f>
        <v>33.234018715767732</v>
      </c>
      <c r="AM36" s="128"/>
      <c r="AN36" s="129"/>
      <c r="AO36" s="129" t="s">
        <v>14</v>
      </c>
      <c r="AP36" s="128"/>
      <c r="AQ36" s="128">
        <v>91</v>
      </c>
      <c r="AR36" s="128">
        <v>44</v>
      </c>
      <c r="AS36" s="128">
        <v>348</v>
      </c>
      <c r="AT36" s="128">
        <v>90</v>
      </c>
      <c r="AU36" s="128">
        <v>61</v>
      </c>
      <c r="AV36" s="128">
        <v>320</v>
      </c>
      <c r="AW36" s="128"/>
      <c r="AX36" s="128"/>
      <c r="AY36" s="128">
        <v>119</v>
      </c>
      <c r="AZ36" s="128">
        <v>84</v>
      </c>
      <c r="BA36" s="127"/>
      <c r="BB36" s="128">
        <v>45</v>
      </c>
      <c r="BC36" s="128">
        <v>171</v>
      </c>
      <c r="BD36" s="128"/>
      <c r="BE36" s="128">
        <v>133</v>
      </c>
      <c r="BF36" s="128">
        <v>98</v>
      </c>
      <c r="BG36" s="128">
        <v>178</v>
      </c>
      <c r="BH36" s="128"/>
      <c r="BI36" s="128"/>
      <c r="BJ36" s="128">
        <v>153</v>
      </c>
      <c r="BK36" s="128"/>
      <c r="BL36" s="128"/>
      <c r="BM36" s="128">
        <v>338</v>
      </c>
      <c r="BN36" s="128"/>
      <c r="BO36" s="128">
        <v>142</v>
      </c>
      <c r="BP36" s="128"/>
      <c r="BQ36" s="128"/>
      <c r="BR36" s="128">
        <v>213</v>
      </c>
      <c r="BS36" s="128"/>
      <c r="BT36" s="128">
        <v>117</v>
      </c>
      <c r="BU36" s="128"/>
      <c r="BV36" s="128"/>
      <c r="BW36" s="128">
        <v>214</v>
      </c>
      <c r="BX36" s="128"/>
      <c r="BY36" s="128">
        <v>0</v>
      </c>
      <c r="BZ36" s="128"/>
      <c r="CA36" s="128"/>
      <c r="CB36" s="128"/>
      <c r="CC36" s="131"/>
    </row>
    <row r="37" spans="1:81">
      <c r="A37" s="119"/>
      <c r="B37" s="132"/>
      <c r="C37" s="132" t="s">
        <v>15</v>
      </c>
      <c r="D37" s="119"/>
      <c r="E37" s="119">
        <f>COUNT(AP37:AR37)</f>
        <v>2</v>
      </c>
      <c r="F37" s="119">
        <f>SUM(AP37:AR37)</f>
        <v>3.7</v>
      </c>
      <c r="G37" s="120">
        <f>AVERAGE(AP37:AR37)</f>
        <v>1.85</v>
      </c>
      <c r="H37" s="119">
        <f>MAX(AP37:AR37)</f>
        <v>3</v>
      </c>
      <c r="I37" s="119">
        <f>MIN(AP37:AR37)</f>
        <v>0.7</v>
      </c>
      <c r="J37" s="125">
        <f>D37-G37</f>
        <v>-1.85</v>
      </c>
      <c r="K37" s="120">
        <f>STDEV(AP37:AR37)</f>
        <v>1.6263455967290592</v>
      </c>
      <c r="AM37" s="119"/>
      <c r="AN37" s="132"/>
      <c r="AO37" s="132" t="s">
        <v>15</v>
      </c>
      <c r="AP37" s="119"/>
      <c r="AQ37" s="119">
        <v>3</v>
      </c>
      <c r="AR37" s="119">
        <v>0.7</v>
      </c>
      <c r="AS37" s="119">
        <v>1.1000000000000001</v>
      </c>
      <c r="AT37" s="119">
        <v>0.8</v>
      </c>
      <c r="AU37" s="119">
        <v>0.6</v>
      </c>
      <c r="AV37" s="119">
        <v>2.2000000000000002</v>
      </c>
      <c r="AW37" s="119"/>
      <c r="AX37" s="119"/>
      <c r="AY37" s="151">
        <v>0.8</v>
      </c>
      <c r="AZ37" s="151">
        <v>1.1000000000000001</v>
      </c>
      <c r="BA37" s="127"/>
      <c r="BB37" s="119">
        <v>0.28000000000000003</v>
      </c>
      <c r="BC37" s="119">
        <v>0.96</v>
      </c>
      <c r="BD37" s="119"/>
      <c r="BE37" s="119">
        <v>2.33</v>
      </c>
      <c r="BF37" s="119">
        <v>0.35</v>
      </c>
      <c r="BG37" s="119">
        <v>2.35</v>
      </c>
      <c r="BH37" s="119"/>
      <c r="BI37" s="119"/>
      <c r="BJ37" s="119">
        <v>1.5</v>
      </c>
      <c r="BK37" s="119"/>
      <c r="BL37" s="119"/>
      <c r="BM37" s="119">
        <v>1.8</v>
      </c>
      <c r="BN37" s="119"/>
      <c r="BO37" s="119">
        <v>0.6</v>
      </c>
      <c r="BP37" s="119"/>
      <c r="BQ37" s="119"/>
      <c r="BR37" s="119">
        <v>0.3</v>
      </c>
      <c r="BS37" s="119"/>
      <c r="BT37" s="119">
        <v>1.2</v>
      </c>
      <c r="BU37" s="119"/>
      <c r="BV37" s="119"/>
      <c r="BW37" s="119">
        <v>0.6</v>
      </c>
      <c r="BX37" s="119"/>
      <c r="BY37" s="119">
        <v>0.7</v>
      </c>
      <c r="BZ37" s="119"/>
      <c r="CA37" s="119"/>
      <c r="CB37" s="119"/>
      <c r="CC37" s="133"/>
    </row>
    <row r="38" spans="1:81" s="139" customFormat="1">
      <c r="A38" s="137" t="s">
        <v>0</v>
      </c>
      <c r="B38" s="122" t="s">
        <v>1</v>
      </c>
      <c r="C38" s="122" t="s">
        <v>2</v>
      </c>
      <c r="D38" s="122"/>
      <c r="E38" s="122" t="s">
        <v>3</v>
      </c>
      <c r="F38" s="122" t="s">
        <v>74</v>
      </c>
      <c r="G38" s="138" t="s">
        <v>4</v>
      </c>
      <c r="H38" s="122" t="s">
        <v>5</v>
      </c>
      <c r="I38" s="122" t="s">
        <v>6</v>
      </c>
      <c r="J38" s="138" t="s">
        <v>7</v>
      </c>
      <c r="K38" s="138" t="s">
        <v>8</v>
      </c>
      <c r="AM38" s="122" t="s">
        <v>10</v>
      </c>
      <c r="AN38" s="122" t="s">
        <v>11</v>
      </c>
      <c r="AO38" s="122" t="s">
        <v>12</v>
      </c>
      <c r="AP38" s="122">
        <v>2007</v>
      </c>
      <c r="AQ38" s="119">
        <v>2006</v>
      </c>
      <c r="AR38" s="119">
        <v>2005</v>
      </c>
      <c r="AS38" s="122">
        <v>2004</v>
      </c>
      <c r="AT38" s="122">
        <v>2003</v>
      </c>
      <c r="AU38" s="122">
        <v>2002</v>
      </c>
      <c r="AV38" s="122">
        <v>1999</v>
      </c>
      <c r="AW38" s="122"/>
      <c r="AX38" s="122"/>
      <c r="AY38" s="122">
        <v>1998</v>
      </c>
      <c r="AZ38" s="122">
        <v>1997</v>
      </c>
      <c r="BA38" s="122">
        <v>1996</v>
      </c>
      <c r="BB38" s="122">
        <v>1995</v>
      </c>
      <c r="BC38" s="122">
        <v>1994</v>
      </c>
      <c r="BD38" s="122"/>
      <c r="BE38" s="122">
        <v>1992</v>
      </c>
      <c r="BF38" s="122">
        <v>1991</v>
      </c>
      <c r="BG38" s="122">
        <v>1990</v>
      </c>
      <c r="BH38" s="122">
        <v>1990</v>
      </c>
      <c r="BI38" s="122">
        <v>1990</v>
      </c>
      <c r="BJ38" s="122">
        <v>1989</v>
      </c>
      <c r="BK38" s="122">
        <v>1989</v>
      </c>
      <c r="BL38" s="122">
        <v>1988</v>
      </c>
      <c r="BM38" s="122">
        <v>1987</v>
      </c>
      <c r="BN38" s="122">
        <v>1987</v>
      </c>
      <c r="BO38" s="122">
        <v>1986</v>
      </c>
      <c r="BP38" s="122">
        <v>1986</v>
      </c>
      <c r="BQ38" s="122">
        <v>1986</v>
      </c>
      <c r="BR38" s="122">
        <v>1985</v>
      </c>
      <c r="BS38" s="122">
        <v>1985</v>
      </c>
      <c r="BT38" s="122">
        <v>1985</v>
      </c>
      <c r="BU38" s="122">
        <v>1984</v>
      </c>
      <c r="BV38" s="122">
        <v>1984</v>
      </c>
      <c r="BW38" s="122">
        <v>1984</v>
      </c>
      <c r="BX38" s="122">
        <v>1983</v>
      </c>
      <c r="BY38" s="122">
        <v>1983</v>
      </c>
      <c r="BZ38" s="122">
        <v>1983</v>
      </c>
      <c r="CA38" s="122">
        <v>1982</v>
      </c>
      <c r="CB38" s="122">
        <v>1981</v>
      </c>
      <c r="CC38" s="122">
        <v>1980</v>
      </c>
    </row>
    <row r="39" spans="1:81">
      <c r="A39" s="127">
        <v>11</v>
      </c>
      <c r="B39" s="132">
        <v>33</v>
      </c>
      <c r="C39" s="132" t="s">
        <v>13</v>
      </c>
      <c r="D39" s="127">
        <v>8</v>
      </c>
      <c r="E39" s="119">
        <f t="shared" ref="E39:E52" si="14">COUNT(AP39:AR39)</f>
        <v>3</v>
      </c>
      <c r="F39" s="119">
        <f t="shared" ref="F39:F52" si="15">SUM(AP39:AR39)</f>
        <v>36</v>
      </c>
      <c r="G39" s="120">
        <f t="shared" ref="G39:G52" si="16">AVERAGE(AP39:AR39)</f>
        <v>12</v>
      </c>
      <c r="H39" s="119">
        <f t="shared" ref="H39:H52" si="17">MAX(AP39:AR39)</f>
        <v>22</v>
      </c>
      <c r="I39" s="119">
        <f t="shared" ref="I39:I52" si="18">MIN(AP39:AR39)</f>
        <v>6</v>
      </c>
      <c r="J39" s="125">
        <f t="shared" ref="J39:J52" si="19">D39-G39</f>
        <v>-4</v>
      </c>
      <c r="K39" s="120">
        <f t="shared" ref="K39:K52" si="20">STDEV(AP39:AR39)</f>
        <v>8.717797887081348</v>
      </c>
      <c r="AM39" s="127">
        <v>11</v>
      </c>
      <c r="AN39" s="132">
        <v>33</v>
      </c>
      <c r="AO39" s="132" t="s">
        <v>13</v>
      </c>
      <c r="AP39" s="127">
        <v>8</v>
      </c>
      <c r="AQ39" s="127">
        <v>6</v>
      </c>
      <c r="AR39" s="127">
        <v>22</v>
      </c>
      <c r="AS39" s="127">
        <v>2</v>
      </c>
      <c r="AT39" s="127">
        <v>19</v>
      </c>
      <c r="AU39" s="127">
        <v>7</v>
      </c>
      <c r="AV39" s="127">
        <v>11</v>
      </c>
      <c r="AW39" s="127"/>
      <c r="AX39" s="127"/>
      <c r="AY39" s="127">
        <v>30</v>
      </c>
      <c r="AZ39" s="127">
        <v>10</v>
      </c>
      <c r="BA39" s="127"/>
      <c r="BB39" s="127">
        <v>16</v>
      </c>
      <c r="BC39" s="127">
        <v>21</v>
      </c>
      <c r="BD39" s="127"/>
      <c r="BE39" s="127">
        <v>4</v>
      </c>
      <c r="BF39" s="127">
        <v>22</v>
      </c>
      <c r="BG39" s="127">
        <v>7</v>
      </c>
      <c r="BH39" s="127"/>
      <c r="BI39" s="127"/>
      <c r="BJ39" s="127">
        <v>21</v>
      </c>
      <c r="BK39" s="127"/>
      <c r="BL39" s="127"/>
      <c r="BM39" s="127">
        <v>25</v>
      </c>
      <c r="BN39" s="127"/>
      <c r="BO39" s="127">
        <v>17</v>
      </c>
      <c r="BP39" s="127"/>
      <c r="BQ39" s="127"/>
      <c r="BR39" s="127">
        <v>5</v>
      </c>
      <c r="BS39" s="127"/>
      <c r="BT39" s="127">
        <v>22</v>
      </c>
      <c r="BU39" s="127"/>
      <c r="BV39" s="127"/>
      <c r="BW39" s="127">
        <v>24</v>
      </c>
      <c r="BX39" s="127"/>
      <c r="BY39" s="127">
        <v>2</v>
      </c>
      <c r="BZ39" s="127"/>
      <c r="CA39" s="127">
        <v>1</v>
      </c>
      <c r="CB39" s="127"/>
      <c r="CC39" s="133"/>
    </row>
    <row r="40" spans="1:81">
      <c r="A40" s="119"/>
      <c r="B40" s="132"/>
      <c r="C40" s="132">
        <v>0</v>
      </c>
      <c r="D40" s="127">
        <v>25.1</v>
      </c>
      <c r="E40" s="119">
        <f t="shared" si="14"/>
        <v>3</v>
      </c>
      <c r="F40" s="119">
        <f t="shared" si="15"/>
        <v>74.400000000000006</v>
      </c>
      <c r="G40" s="120">
        <f t="shared" si="16"/>
        <v>24.8</v>
      </c>
      <c r="H40" s="119">
        <f t="shared" si="17"/>
        <v>25.1</v>
      </c>
      <c r="I40" s="119">
        <f t="shared" si="18"/>
        <v>24.3</v>
      </c>
      <c r="J40" s="125">
        <f t="shared" si="19"/>
        <v>0.30000000000000071</v>
      </c>
      <c r="K40" s="120">
        <f t="shared" si="20"/>
        <v>0.43588989435406744</v>
      </c>
      <c r="AM40" s="119"/>
      <c r="AN40" s="132"/>
      <c r="AO40" s="132">
        <v>0</v>
      </c>
      <c r="AP40" s="127">
        <v>25.1</v>
      </c>
      <c r="AQ40" s="127">
        <v>25</v>
      </c>
      <c r="AR40" s="127">
        <v>24.3</v>
      </c>
      <c r="AS40" s="127">
        <v>25.1</v>
      </c>
      <c r="AT40" s="127">
        <v>24.6</v>
      </c>
      <c r="AU40" s="127">
        <v>23.6</v>
      </c>
      <c r="AV40" s="127">
        <v>24.5</v>
      </c>
      <c r="AW40" s="127"/>
      <c r="AX40" s="127"/>
      <c r="AY40" s="134">
        <v>19.399999999999999</v>
      </c>
      <c r="AZ40" s="134">
        <v>24.1</v>
      </c>
      <c r="BA40" s="127"/>
      <c r="BB40" s="127">
        <v>22.7</v>
      </c>
      <c r="BC40" s="127">
        <v>22.9</v>
      </c>
      <c r="BD40" s="127"/>
      <c r="BE40" s="127">
        <v>23.2</v>
      </c>
      <c r="BF40" s="127">
        <v>23.8</v>
      </c>
      <c r="BG40" s="127">
        <v>22.6</v>
      </c>
      <c r="BH40" s="127"/>
      <c r="BI40" s="127"/>
      <c r="BJ40" s="127">
        <v>23.6</v>
      </c>
      <c r="BK40" s="127"/>
      <c r="BL40" s="127"/>
      <c r="BM40" s="127">
        <v>23.1</v>
      </c>
      <c r="BN40" s="127"/>
      <c r="BO40" s="127">
        <v>23.6</v>
      </c>
      <c r="BP40" s="127"/>
      <c r="BQ40" s="127"/>
      <c r="BR40" s="127">
        <v>21</v>
      </c>
      <c r="BS40" s="127"/>
      <c r="BT40" s="127">
        <v>22.7</v>
      </c>
      <c r="BU40" s="127"/>
      <c r="BV40" s="127"/>
      <c r="BW40" s="127">
        <v>18.100000000000001</v>
      </c>
      <c r="BX40" s="127"/>
      <c r="BY40" s="127">
        <v>24.8</v>
      </c>
      <c r="BZ40" s="127"/>
      <c r="CA40" s="127">
        <v>22.2</v>
      </c>
      <c r="CB40" s="127"/>
      <c r="CC40" s="133"/>
    </row>
    <row r="41" spans="1:81">
      <c r="A41" s="119"/>
      <c r="B41" s="132"/>
      <c r="C41" s="132">
        <v>10</v>
      </c>
      <c r="D41" s="135">
        <v>25.15</v>
      </c>
      <c r="E41" s="119">
        <f t="shared" si="14"/>
        <v>2</v>
      </c>
      <c r="F41" s="119">
        <f t="shared" si="15"/>
        <v>50.239999999999995</v>
      </c>
      <c r="G41" s="120">
        <f t="shared" si="16"/>
        <v>25.119999999999997</v>
      </c>
      <c r="H41" s="119">
        <f t="shared" si="17"/>
        <v>25.15</v>
      </c>
      <c r="I41" s="119">
        <f t="shared" si="18"/>
        <v>25.09</v>
      </c>
      <c r="J41" s="125">
        <f t="shared" si="19"/>
        <v>3.0000000000001137E-2</v>
      </c>
      <c r="K41" s="120">
        <f t="shared" si="20"/>
        <v>4.2426406871191945E-2</v>
      </c>
      <c r="AM41" s="119"/>
      <c r="AN41" s="132"/>
      <c r="AO41" s="132">
        <v>10</v>
      </c>
      <c r="AP41" s="121">
        <v>25.15</v>
      </c>
      <c r="AQ41" s="135">
        <v>25.09</v>
      </c>
      <c r="AR41" s="135"/>
      <c r="AS41" s="135">
        <v>25.14</v>
      </c>
      <c r="AT41" s="135">
        <v>24.58</v>
      </c>
      <c r="AU41" s="135">
        <v>23.59</v>
      </c>
      <c r="AV41" s="121">
        <v>24.59</v>
      </c>
      <c r="AY41" s="125">
        <v>19.170000000000002</v>
      </c>
      <c r="AZ41" s="125">
        <v>24.21</v>
      </c>
      <c r="BA41" s="127"/>
      <c r="BB41" s="121">
        <v>22.53</v>
      </c>
      <c r="BC41" s="119">
        <v>22.73</v>
      </c>
      <c r="BD41" s="119"/>
      <c r="BE41" s="119">
        <v>22.9</v>
      </c>
      <c r="BF41" s="119">
        <v>23.04</v>
      </c>
      <c r="BG41" s="119">
        <v>20.64</v>
      </c>
      <c r="BJ41" s="119">
        <v>22.59</v>
      </c>
      <c r="BM41" s="119">
        <v>23.24</v>
      </c>
      <c r="BO41" s="119">
        <v>23.39</v>
      </c>
      <c r="BR41" s="119">
        <v>20.55</v>
      </c>
      <c r="BT41" s="119">
        <v>22.38</v>
      </c>
      <c r="BW41" s="119">
        <v>18.309999999999999</v>
      </c>
      <c r="BY41" s="119">
        <v>24.9</v>
      </c>
      <c r="CA41" s="119">
        <v>22.92</v>
      </c>
      <c r="CC41" s="133"/>
    </row>
    <row r="42" spans="1:81">
      <c r="A42" s="119"/>
      <c r="B42" s="132"/>
      <c r="C42" s="132">
        <v>20</v>
      </c>
      <c r="D42" s="135">
        <v>25.17</v>
      </c>
      <c r="E42" s="119">
        <f t="shared" si="14"/>
        <v>2</v>
      </c>
      <c r="F42" s="119">
        <f t="shared" si="15"/>
        <v>50.260000000000005</v>
      </c>
      <c r="G42" s="120">
        <f t="shared" si="16"/>
        <v>25.130000000000003</v>
      </c>
      <c r="H42" s="119">
        <f t="shared" si="17"/>
        <v>25.17</v>
      </c>
      <c r="I42" s="119">
        <f t="shared" si="18"/>
        <v>25.09</v>
      </c>
      <c r="J42" s="125">
        <f t="shared" si="19"/>
        <v>3.9999999999999147E-2</v>
      </c>
      <c r="K42" s="120">
        <f t="shared" si="20"/>
        <v>5.6568542494925107E-2</v>
      </c>
      <c r="AM42" s="119"/>
      <c r="AN42" s="132"/>
      <c r="AO42" s="132">
        <v>20</v>
      </c>
      <c r="AP42" s="121">
        <v>25.17</v>
      </c>
      <c r="AQ42" s="135">
        <v>25.09</v>
      </c>
      <c r="AR42" s="135"/>
      <c r="AS42" s="135">
        <v>25.14</v>
      </c>
      <c r="AT42" s="135">
        <v>24.58</v>
      </c>
      <c r="AU42" s="135">
        <v>23.59</v>
      </c>
      <c r="AV42" s="121">
        <v>24.59</v>
      </c>
      <c r="AY42" s="125">
        <v>19.059999999999999</v>
      </c>
      <c r="AZ42" s="125">
        <v>24.21</v>
      </c>
      <c r="BA42" s="127"/>
      <c r="BB42" s="121">
        <v>22.53</v>
      </c>
      <c r="BC42" s="119">
        <v>22.74</v>
      </c>
      <c r="BD42" s="119"/>
      <c r="BE42" s="119">
        <v>22.51</v>
      </c>
      <c r="BF42" s="119">
        <v>23.05</v>
      </c>
      <c r="BG42" s="119">
        <v>20.64</v>
      </c>
      <c r="BJ42" s="119">
        <v>22.59</v>
      </c>
      <c r="BM42" s="119">
        <v>23.04</v>
      </c>
      <c r="BO42" s="119">
        <v>23.38</v>
      </c>
      <c r="BR42" s="119">
        <v>20.51</v>
      </c>
      <c r="BT42" s="119">
        <v>22.31</v>
      </c>
      <c r="BW42" s="119">
        <v>18.23</v>
      </c>
      <c r="BY42" s="119">
        <v>24.9</v>
      </c>
      <c r="CA42" s="119">
        <v>22.9</v>
      </c>
      <c r="CC42" s="133"/>
    </row>
    <row r="43" spans="1:81">
      <c r="A43" s="119"/>
      <c r="B43" s="132"/>
      <c r="C43" s="132">
        <v>30</v>
      </c>
      <c r="D43" s="135">
        <v>25.15</v>
      </c>
      <c r="E43" s="119">
        <f t="shared" si="14"/>
        <v>2</v>
      </c>
      <c r="F43" s="119">
        <f t="shared" si="15"/>
        <v>50.239999999999995</v>
      </c>
      <c r="G43" s="120">
        <f t="shared" si="16"/>
        <v>25.119999999999997</v>
      </c>
      <c r="H43" s="119">
        <f t="shared" si="17"/>
        <v>25.15</v>
      </c>
      <c r="I43" s="119">
        <f t="shared" si="18"/>
        <v>25.09</v>
      </c>
      <c r="J43" s="125">
        <f t="shared" si="19"/>
        <v>3.0000000000001137E-2</v>
      </c>
      <c r="K43" s="120">
        <f t="shared" si="20"/>
        <v>4.2426406871191945E-2</v>
      </c>
      <c r="AM43" s="119"/>
      <c r="AN43" s="132"/>
      <c r="AO43" s="132">
        <v>30</v>
      </c>
      <c r="AP43" s="121">
        <v>25.15</v>
      </c>
      <c r="AQ43" s="135">
        <v>25.09</v>
      </c>
      <c r="AR43" s="135"/>
      <c r="AS43" s="135">
        <v>25.14</v>
      </c>
      <c r="AT43" s="135">
        <v>24.58</v>
      </c>
      <c r="AU43" s="135">
        <v>23.59</v>
      </c>
      <c r="AV43" s="121">
        <v>24.6</v>
      </c>
      <c r="AY43" s="125">
        <v>18.96</v>
      </c>
      <c r="AZ43" s="125">
        <v>24.22</v>
      </c>
      <c r="BA43" s="127"/>
      <c r="BB43" s="121">
        <v>22.54</v>
      </c>
      <c r="BC43" s="119">
        <v>22.72</v>
      </c>
      <c r="BD43" s="119"/>
      <c r="BE43" s="119">
        <v>22.4</v>
      </c>
      <c r="BF43" s="119">
        <v>23.05</v>
      </c>
      <c r="BG43" s="119">
        <v>20.64</v>
      </c>
      <c r="BJ43" s="119">
        <v>22.59</v>
      </c>
      <c r="BM43" s="119">
        <v>22.71</v>
      </c>
      <c r="BO43" s="119">
        <v>23.39</v>
      </c>
      <c r="BR43" s="119">
        <v>20.5</v>
      </c>
      <c r="BT43" s="119">
        <v>21.93</v>
      </c>
      <c r="BW43" s="119">
        <v>18.170000000000002</v>
      </c>
      <c r="BY43" s="119">
        <v>24.88</v>
      </c>
      <c r="CA43" s="119">
        <v>22.7</v>
      </c>
      <c r="CC43" s="133"/>
    </row>
    <row r="44" spans="1:81">
      <c r="A44" s="119"/>
      <c r="B44" s="132"/>
      <c r="C44" s="132">
        <v>50</v>
      </c>
      <c r="D44" s="135">
        <v>25.16</v>
      </c>
      <c r="E44" s="119">
        <f t="shared" si="14"/>
        <v>2</v>
      </c>
      <c r="F44" s="119">
        <f t="shared" si="15"/>
        <v>50.260000000000005</v>
      </c>
      <c r="G44" s="120">
        <f t="shared" si="16"/>
        <v>25.130000000000003</v>
      </c>
      <c r="H44" s="119">
        <f t="shared" si="17"/>
        <v>25.16</v>
      </c>
      <c r="I44" s="119">
        <f t="shared" si="18"/>
        <v>25.1</v>
      </c>
      <c r="J44" s="125">
        <f t="shared" si="19"/>
        <v>2.9999999999997584E-2</v>
      </c>
      <c r="K44" s="120">
        <f t="shared" si="20"/>
        <v>4.2426406871191945E-2</v>
      </c>
      <c r="AM44" s="119"/>
      <c r="AN44" s="132"/>
      <c r="AO44" s="132">
        <v>50</v>
      </c>
      <c r="AP44" s="121">
        <v>25.16</v>
      </c>
      <c r="AQ44" s="135">
        <v>25.1</v>
      </c>
      <c r="AR44" s="135"/>
      <c r="AS44" s="135">
        <v>25.13</v>
      </c>
      <c r="AT44" s="135">
        <v>24.58</v>
      </c>
      <c r="AU44" s="135">
        <v>23.57</v>
      </c>
      <c r="AV44" s="121">
        <v>24.6</v>
      </c>
      <c r="AY44" s="125">
        <v>18.739999999999998</v>
      </c>
      <c r="AZ44" s="125">
        <v>24.22</v>
      </c>
      <c r="BA44" s="127"/>
      <c r="BB44" s="121">
        <v>22.53</v>
      </c>
      <c r="BC44" s="119">
        <v>22.72</v>
      </c>
      <c r="BD44" s="119"/>
      <c r="BE44" s="119">
        <v>22.05</v>
      </c>
      <c r="BF44" s="119">
        <v>23.06</v>
      </c>
      <c r="BG44" s="119">
        <v>20.16</v>
      </c>
      <c r="BJ44" s="119">
        <v>22.59</v>
      </c>
      <c r="BM44" s="119">
        <v>21.22</v>
      </c>
      <c r="BO44" s="119">
        <v>23.39</v>
      </c>
      <c r="BR44" s="119">
        <v>19.79</v>
      </c>
      <c r="BT44" s="119">
        <v>21.74</v>
      </c>
      <c r="BW44" s="119">
        <v>17.510000000000002</v>
      </c>
      <c r="BY44" s="119">
        <v>23.08</v>
      </c>
      <c r="CA44" s="119">
        <v>22.55</v>
      </c>
      <c r="CC44" s="133"/>
    </row>
    <row r="45" spans="1:81">
      <c r="A45" s="119"/>
      <c r="B45" s="132"/>
      <c r="C45" s="132">
        <v>75</v>
      </c>
      <c r="D45" s="135">
        <v>24.67</v>
      </c>
      <c r="E45" s="119">
        <f t="shared" si="14"/>
        <v>2</v>
      </c>
      <c r="F45" s="119">
        <f t="shared" si="15"/>
        <v>49.13</v>
      </c>
      <c r="G45" s="120">
        <f t="shared" si="16"/>
        <v>24.565000000000001</v>
      </c>
      <c r="H45" s="119">
        <f t="shared" si="17"/>
        <v>24.67</v>
      </c>
      <c r="I45" s="119">
        <f t="shared" si="18"/>
        <v>24.46</v>
      </c>
      <c r="J45" s="125">
        <f t="shared" si="19"/>
        <v>0.10500000000000043</v>
      </c>
      <c r="K45" s="120">
        <f t="shared" si="20"/>
        <v>0.14849242404917559</v>
      </c>
      <c r="AM45" s="119"/>
      <c r="AN45" s="132"/>
      <c r="AO45" s="132">
        <v>75</v>
      </c>
      <c r="AP45" s="121">
        <v>24.67</v>
      </c>
      <c r="AQ45" s="135">
        <v>24.46</v>
      </c>
      <c r="AR45" s="135"/>
      <c r="AS45" s="135">
        <v>24.04</v>
      </c>
      <c r="AT45" s="135">
        <v>24.24</v>
      </c>
      <c r="AU45" s="135">
        <v>23.48</v>
      </c>
      <c r="AV45" s="121">
        <v>24.61</v>
      </c>
      <c r="AY45" s="125">
        <v>18.04</v>
      </c>
      <c r="AZ45" s="125">
        <v>24.23</v>
      </c>
      <c r="BA45" s="127"/>
      <c r="BB45" s="121">
        <v>21.94</v>
      </c>
      <c r="BC45" s="119">
        <v>22.7</v>
      </c>
      <c r="BD45" s="119"/>
      <c r="BE45" s="119">
        <v>21.9</v>
      </c>
      <c r="BF45" s="119">
        <v>23.06</v>
      </c>
      <c r="BG45" s="119">
        <v>18.03</v>
      </c>
      <c r="BJ45" s="119">
        <v>21.87</v>
      </c>
      <c r="BM45" s="119">
        <v>20.91</v>
      </c>
      <c r="BO45" s="119">
        <v>23.39</v>
      </c>
      <c r="BR45" s="119">
        <v>17.03</v>
      </c>
      <c r="BT45" s="119">
        <v>21.54</v>
      </c>
      <c r="BW45" s="119">
        <v>15.69</v>
      </c>
      <c r="BY45" s="119">
        <v>21.94</v>
      </c>
      <c r="CA45" s="119">
        <v>21.21</v>
      </c>
      <c r="CC45" s="133"/>
    </row>
    <row r="46" spans="1:81">
      <c r="A46" s="119"/>
      <c r="B46" s="132"/>
      <c r="C46" s="132">
        <v>100</v>
      </c>
      <c r="D46" s="135">
        <v>20.71</v>
      </c>
      <c r="E46" s="119">
        <f t="shared" si="14"/>
        <v>2</v>
      </c>
      <c r="F46" s="119">
        <f t="shared" si="15"/>
        <v>44.84</v>
      </c>
      <c r="G46" s="120">
        <f t="shared" si="16"/>
        <v>22.42</v>
      </c>
      <c r="H46" s="119">
        <f t="shared" si="17"/>
        <v>24.13</v>
      </c>
      <c r="I46" s="119">
        <f t="shared" si="18"/>
        <v>20.71</v>
      </c>
      <c r="J46" s="125">
        <f t="shared" si="19"/>
        <v>-1.7100000000000009</v>
      </c>
      <c r="K46" s="120">
        <f t="shared" si="20"/>
        <v>2.418305191657991</v>
      </c>
      <c r="AM46" s="119"/>
      <c r="AN46" s="132"/>
      <c r="AO46" s="132">
        <v>100</v>
      </c>
      <c r="AP46" s="121">
        <v>20.71</v>
      </c>
      <c r="AQ46" s="135">
        <v>24.13</v>
      </c>
      <c r="AR46" s="135"/>
      <c r="AS46" s="135">
        <v>22.04</v>
      </c>
      <c r="AT46" s="135">
        <v>23.29</v>
      </c>
      <c r="AU46" s="135">
        <v>21.8</v>
      </c>
      <c r="AV46" s="121">
        <v>22.72</v>
      </c>
      <c r="AY46" s="125">
        <v>16.14</v>
      </c>
      <c r="AZ46" s="125">
        <v>24.22</v>
      </c>
      <c r="BA46" s="127"/>
      <c r="BB46" s="121">
        <v>20.14</v>
      </c>
      <c r="BC46" s="119">
        <v>21.87</v>
      </c>
      <c r="BD46" s="119"/>
      <c r="BE46" s="119">
        <v>21.28</v>
      </c>
      <c r="BF46" s="119">
        <v>23.05</v>
      </c>
      <c r="BG46" s="119">
        <v>14.42</v>
      </c>
      <c r="BJ46" s="119">
        <v>19.850000000000001</v>
      </c>
      <c r="BM46" s="119">
        <v>20.79</v>
      </c>
      <c r="BO46" s="119">
        <v>23.38</v>
      </c>
      <c r="BR46" s="119">
        <v>15.23</v>
      </c>
      <c r="BT46" s="119">
        <v>19.28</v>
      </c>
      <c r="BW46" s="119">
        <v>13.49</v>
      </c>
      <c r="BY46" s="119">
        <v>21</v>
      </c>
      <c r="CA46" s="119">
        <v>18.190000000000001</v>
      </c>
      <c r="CC46" s="133"/>
    </row>
    <row r="47" spans="1:81">
      <c r="A47" s="119"/>
      <c r="B47" s="132"/>
      <c r="C47" s="132">
        <v>150</v>
      </c>
      <c r="D47" s="135">
        <v>17.420000000000002</v>
      </c>
      <c r="E47" s="119">
        <f t="shared" si="14"/>
        <v>2</v>
      </c>
      <c r="F47" s="119">
        <f t="shared" si="15"/>
        <v>37.96</v>
      </c>
      <c r="G47" s="120">
        <f t="shared" si="16"/>
        <v>18.98</v>
      </c>
      <c r="H47" s="119">
        <f t="shared" si="17"/>
        <v>20.54</v>
      </c>
      <c r="I47" s="119">
        <f t="shared" si="18"/>
        <v>17.420000000000002</v>
      </c>
      <c r="J47" s="125">
        <f t="shared" si="19"/>
        <v>-1.5599999999999987</v>
      </c>
      <c r="K47" s="120">
        <f t="shared" si="20"/>
        <v>2.2061731573020267</v>
      </c>
      <c r="AM47" s="119"/>
      <c r="AN47" s="132"/>
      <c r="AO47" s="132">
        <v>150</v>
      </c>
      <c r="AP47" s="121">
        <v>17.420000000000002</v>
      </c>
      <c r="AQ47" s="135">
        <v>20.54</v>
      </c>
      <c r="AR47" s="135"/>
      <c r="AS47" s="135">
        <v>19.09</v>
      </c>
      <c r="AT47" s="135">
        <v>20.5</v>
      </c>
      <c r="AU47" s="135">
        <v>20.100000000000001</v>
      </c>
      <c r="AV47" s="121">
        <v>20.13</v>
      </c>
      <c r="AY47" s="125">
        <v>12.2</v>
      </c>
      <c r="AZ47" s="125">
        <v>21.56</v>
      </c>
      <c r="BA47" s="127"/>
      <c r="BB47" s="121">
        <v>16.989999999999998</v>
      </c>
      <c r="BC47" s="119">
        <v>19.59</v>
      </c>
      <c r="BD47" s="119"/>
      <c r="BE47" s="119">
        <v>16.37</v>
      </c>
      <c r="BF47" s="119">
        <v>19.899999999999999</v>
      </c>
      <c r="BG47" s="119">
        <v>11.49</v>
      </c>
      <c r="BJ47" s="119">
        <v>18.27</v>
      </c>
      <c r="BM47" s="119">
        <v>19.78</v>
      </c>
      <c r="BO47" s="119">
        <v>20.41</v>
      </c>
      <c r="BR47" s="119">
        <v>10.95</v>
      </c>
      <c r="BT47" s="119">
        <v>15.84</v>
      </c>
      <c r="BW47" s="119">
        <v>11.93</v>
      </c>
      <c r="BY47" s="119">
        <v>15.84</v>
      </c>
      <c r="CA47" s="119">
        <v>12.91</v>
      </c>
      <c r="CC47" s="133"/>
    </row>
    <row r="48" spans="1:81">
      <c r="A48" s="119"/>
      <c r="B48" s="132"/>
      <c r="C48" s="132">
        <v>200</v>
      </c>
      <c r="D48" s="135">
        <v>14.1</v>
      </c>
      <c r="E48" s="119">
        <f t="shared" si="14"/>
        <v>2</v>
      </c>
      <c r="F48" s="119">
        <f t="shared" si="15"/>
        <v>31.549999999999997</v>
      </c>
      <c r="G48" s="120">
        <f t="shared" si="16"/>
        <v>15.774999999999999</v>
      </c>
      <c r="H48" s="119">
        <f t="shared" si="17"/>
        <v>17.45</v>
      </c>
      <c r="I48" s="119">
        <f t="shared" si="18"/>
        <v>14.1</v>
      </c>
      <c r="J48" s="125">
        <f t="shared" si="19"/>
        <v>-1.6749999999999989</v>
      </c>
      <c r="K48" s="120">
        <f t="shared" si="20"/>
        <v>2.3688077169749548</v>
      </c>
      <c r="AM48" s="119"/>
      <c r="AN48" s="132"/>
      <c r="AO48" s="132">
        <v>200</v>
      </c>
      <c r="AP48" s="121">
        <v>14.1</v>
      </c>
      <c r="AQ48" s="135">
        <v>17.45</v>
      </c>
      <c r="AR48" s="135"/>
      <c r="AS48" s="135">
        <v>17.7</v>
      </c>
      <c r="AT48" s="135">
        <v>18.670000000000002</v>
      </c>
      <c r="AU48" s="135">
        <v>19.27</v>
      </c>
      <c r="AV48" s="121">
        <v>18.88</v>
      </c>
      <c r="AY48" s="125">
        <v>10.11</v>
      </c>
      <c r="AZ48" s="125">
        <v>19.87</v>
      </c>
      <c r="BA48" s="127"/>
      <c r="BB48" s="121">
        <v>14.51</v>
      </c>
      <c r="BC48" s="119">
        <v>18.7</v>
      </c>
      <c r="BD48" s="119"/>
      <c r="BE48" s="119">
        <v>14.23</v>
      </c>
      <c r="BF48" s="119">
        <v>18.420000000000002</v>
      </c>
      <c r="BG48" s="119">
        <v>10.210000000000001</v>
      </c>
      <c r="BJ48" s="119">
        <v>17.940000000000001</v>
      </c>
      <c r="BM48" s="119">
        <v>16.84</v>
      </c>
      <c r="BO48" s="119">
        <v>19.2</v>
      </c>
      <c r="BR48" s="119">
        <v>9.49</v>
      </c>
      <c r="BT48" s="119">
        <v>13.98</v>
      </c>
      <c r="BW48" s="119">
        <v>9.4600000000000009</v>
      </c>
      <c r="BY48" s="119">
        <v>13.02</v>
      </c>
      <c r="CA48" s="119">
        <v>10.73</v>
      </c>
      <c r="CC48" s="133"/>
    </row>
    <row r="49" spans="1:81">
      <c r="A49" s="119"/>
      <c r="B49" s="132"/>
      <c r="C49" s="132">
        <v>300</v>
      </c>
      <c r="D49" s="135">
        <v>11.06</v>
      </c>
      <c r="E49" s="119">
        <f t="shared" si="14"/>
        <v>2</v>
      </c>
      <c r="F49" s="119">
        <f t="shared" si="15"/>
        <v>23.75</v>
      </c>
      <c r="G49" s="120">
        <f t="shared" si="16"/>
        <v>11.875</v>
      </c>
      <c r="H49" s="119">
        <f t="shared" si="17"/>
        <v>12.69</v>
      </c>
      <c r="I49" s="119">
        <f t="shared" si="18"/>
        <v>11.06</v>
      </c>
      <c r="J49" s="125">
        <f t="shared" si="19"/>
        <v>-0.8149999999999995</v>
      </c>
      <c r="K49" s="120">
        <f t="shared" si="20"/>
        <v>1.1525840533340717</v>
      </c>
      <c r="AM49" s="119"/>
      <c r="AN49" s="132"/>
      <c r="AO49" s="132">
        <v>300</v>
      </c>
      <c r="AP49" s="121">
        <v>11.06</v>
      </c>
      <c r="AQ49" s="135">
        <v>12.69</v>
      </c>
      <c r="AR49" s="135"/>
      <c r="AS49" s="135">
        <v>16.34</v>
      </c>
      <c r="AT49" s="135">
        <v>17.239999999999998</v>
      </c>
      <c r="AU49" s="135">
        <v>17.86</v>
      </c>
      <c r="AV49" s="121">
        <v>16.2</v>
      </c>
      <c r="AY49" s="125">
        <v>7.88</v>
      </c>
      <c r="AZ49" s="125">
        <v>17.7</v>
      </c>
      <c r="BA49" s="127"/>
      <c r="BB49" s="121">
        <v>10.24</v>
      </c>
      <c r="CC49" s="133"/>
    </row>
    <row r="50" spans="1:81">
      <c r="A50" s="119"/>
      <c r="B50" s="132"/>
      <c r="C50" s="132">
        <v>400</v>
      </c>
      <c r="D50" s="135">
        <v>6.81</v>
      </c>
      <c r="E50" s="119">
        <f t="shared" si="14"/>
        <v>2</v>
      </c>
      <c r="F50" s="119">
        <f t="shared" si="15"/>
        <v>16.47</v>
      </c>
      <c r="G50" s="120">
        <f t="shared" si="16"/>
        <v>8.2349999999999994</v>
      </c>
      <c r="H50" s="119">
        <f t="shared" si="17"/>
        <v>9.66</v>
      </c>
      <c r="I50" s="119">
        <f t="shared" si="18"/>
        <v>6.81</v>
      </c>
      <c r="J50" s="125">
        <f t="shared" si="19"/>
        <v>-1.4249999999999998</v>
      </c>
      <c r="K50" s="120">
        <f t="shared" si="20"/>
        <v>2.0152543263816676</v>
      </c>
      <c r="AM50" s="119"/>
      <c r="AN50" s="132"/>
      <c r="AO50" s="132">
        <v>400</v>
      </c>
      <c r="AP50" s="121">
        <v>6.81</v>
      </c>
      <c r="AQ50" s="135">
        <v>9.66</v>
      </c>
      <c r="AR50" s="135"/>
      <c r="AS50" s="135">
        <v>14.76</v>
      </c>
      <c r="AT50" s="135">
        <v>14.6</v>
      </c>
      <c r="AU50" s="135">
        <v>16.170000000000002</v>
      </c>
      <c r="AV50" s="121">
        <v>13.73</v>
      </c>
      <c r="AY50" s="125">
        <v>5.88</v>
      </c>
      <c r="AZ50" s="125">
        <v>14.72</v>
      </c>
      <c r="BA50" s="127"/>
      <c r="BB50" s="121">
        <v>7.11</v>
      </c>
      <c r="CC50" s="133"/>
    </row>
    <row r="51" spans="1:81">
      <c r="A51" s="154"/>
      <c r="B51" s="132"/>
      <c r="C51" s="132">
        <v>500</v>
      </c>
      <c r="D51" s="135"/>
      <c r="E51" s="119">
        <f t="shared" si="14"/>
        <v>1</v>
      </c>
      <c r="F51" s="119">
        <f t="shared" si="15"/>
        <v>6.75</v>
      </c>
      <c r="G51" s="120">
        <f t="shared" si="16"/>
        <v>6.75</v>
      </c>
      <c r="H51" s="119">
        <f t="shared" si="17"/>
        <v>6.75</v>
      </c>
      <c r="I51" s="119">
        <f t="shared" si="18"/>
        <v>6.75</v>
      </c>
      <c r="J51" s="125">
        <f t="shared" si="19"/>
        <v>-6.75</v>
      </c>
      <c r="K51" s="120" t="e">
        <f t="shared" si="20"/>
        <v>#DIV/0!</v>
      </c>
      <c r="AM51" s="119"/>
      <c r="AN51" s="132"/>
      <c r="AO51" s="132">
        <v>500</v>
      </c>
      <c r="AQ51" s="135">
        <v>6.75</v>
      </c>
      <c r="AR51" s="135"/>
      <c r="AS51" s="135">
        <v>10.11</v>
      </c>
      <c r="AT51" s="135">
        <v>12.14</v>
      </c>
      <c r="AU51" s="135">
        <v>12.82</v>
      </c>
      <c r="AV51" s="121">
        <v>11.32</v>
      </c>
      <c r="AY51" s="125"/>
      <c r="BA51" s="127"/>
      <c r="CC51" s="133"/>
    </row>
    <row r="52" spans="1:81">
      <c r="A52" s="119"/>
      <c r="B52" s="132"/>
      <c r="C52" s="132">
        <v>600</v>
      </c>
      <c r="D52" s="119"/>
      <c r="E52" s="119">
        <f t="shared" si="14"/>
        <v>0</v>
      </c>
      <c r="F52" s="119">
        <f t="shared" si="15"/>
        <v>0</v>
      </c>
      <c r="G52" s="120" t="e">
        <f t="shared" si="16"/>
        <v>#DIV/0!</v>
      </c>
      <c r="H52" s="119">
        <f t="shared" si="17"/>
        <v>0</v>
      </c>
      <c r="I52" s="119">
        <f t="shared" si="18"/>
        <v>0</v>
      </c>
      <c r="J52" s="125" t="e">
        <f t="shared" si="19"/>
        <v>#DIV/0!</v>
      </c>
      <c r="K52" s="120" t="e">
        <f t="shared" si="20"/>
        <v>#DIV/0!</v>
      </c>
      <c r="AM52" s="119"/>
      <c r="AN52" s="132"/>
      <c r="AO52" s="132">
        <v>600</v>
      </c>
      <c r="AP52" s="119"/>
      <c r="AQ52" s="119"/>
      <c r="AR52" s="119"/>
      <c r="AS52" s="119"/>
      <c r="AT52" s="119"/>
      <c r="AU52" s="119"/>
      <c r="AV52" s="119"/>
      <c r="AW52" s="119"/>
      <c r="AX52" s="119"/>
      <c r="AY52" s="120"/>
      <c r="AZ52" s="119"/>
      <c r="BA52" s="127"/>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33"/>
    </row>
    <row r="53" spans="1:81">
      <c r="A53" s="119"/>
      <c r="B53" s="127"/>
      <c r="C53" s="127"/>
      <c r="D53" s="119"/>
      <c r="E53" s="119"/>
      <c r="F53" s="119"/>
      <c r="G53" s="120"/>
      <c r="H53" s="119"/>
      <c r="I53" s="119"/>
      <c r="K53" s="120"/>
      <c r="AM53" s="119"/>
      <c r="AN53" s="127"/>
      <c r="AO53" s="127"/>
      <c r="AP53" s="119"/>
      <c r="AQ53" s="119"/>
      <c r="AR53" s="119"/>
      <c r="AS53" s="119"/>
      <c r="AT53" s="119"/>
      <c r="AU53" s="119"/>
      <c r="AV53" s="119"/>
      <c r="AW53" s="119"/>
      <c r="AX53" s="119"/>
      <c r="AY53" s="120"/>
      <c r="AZ53" s="119"/>
      <c r="BA53" s="127"/>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27"/>
    </row>
    <row r="54" spans="1:81" s="142" customFormat="1">
      <c r="A54" s="129"/>
      <c r="B54" s="129"/>
      <c r="C54" s="129" t="s">
        <v>14</v>
      </c>
      <c r="D54" s="128">
        <v>6</v>
      </c>
      <c r="E54" s="128">
        <f>COUNT(AP54:AR54)</f>
        <v>3</v>
      </c>
      <c r="F54" s="128">
        <f>SUM(AP54:AR54)</f>
        <v>318</v>
      </c>
      <c r="G54" s="140">
        <f>AVERAGE(AP54:AR54)</f>
        <v>106</v>
      </c>
      <c r="H54" s="128">
        <f>MAX(AP54:AR54)</f>
        <v>220</v>
      </c>
      <c r="I54" s="128">
        <f>MIN(AP54:AR54)</f>
        <v>6</v>
      </c>
      <c r="J54" s="141">
        <f>D54-G54</f>
        <v>-100</v>
      </c>
      <c r="K54" s="140">
        <f>STDEV(AP54:AR54)</f>
        <v>107.68472500777443</v>
      </c>
      <c r="AM54" s="128"/>
      <c r="AN54" s="129"/>
      <c r="AO54" s="129" t="s">
        <v>14</v>
      </c>
      <c r="AP54" s="128">
        <v>6</v>
      </c>
      <c r="AQ54" s="128">
        <v>92</v>
      </c>
      <c r="AR54" s="128">
        <v>220</v>
      </c>
      <c r="AS54" s="128">
        <v>324</v>
      </c>
      <c r="AT54" s="128">
        <v>149</v>
      </c>
      <c r="AU54" s="128">
        <v>98</v>
      </c>
      <c r="AV54" s="128">
        <v>299</v>
      </c>
      <c r="AW54" s="128"/>
      <c r="AX54" s="128"/>
      <c r="AY54" s="128">
        <v>91</v>
      </c>
      <c r="AZ54" s="128">
        <v>121</v>
      </c>
      <c r="BA54" s="128"/>
      <c r="BB54" s="128">
        <v>351</v>
      </c>
      <c r="BC54" s="128">
        <v>169</v>
      </c>
      <c r="BD54" s="128"/>
      <c r="BE54" s="128">
        <v>131</v>
      </c>
      <c r="BF54" s="128">
        <v>281</v>
      </c>
      <c r="BG54" s="128">
        <v>227</v>
      </c>
      <c r="BH54" s="128"/>
      <c r="BI54" s="128"/>
      <c r="BJ54" s="128">
        <v>190</v>
      </c>
      <c r="BK54" s="128"/>
      <c r="BL54" s="128"/>
      <c r="BM54" s="128">
        <v>278</v>
      </c>
      <c r="BN54" s="128"/>
      <c r="BO54" s="128">
        <v>168</v>
      </c>
      <c r="BP54" s="128"/>
      <c r="BQ54" s="128"/>
      <c r="BR54" s="128">
        <v>281</v>
      </c>
      <c r="BS54" s="128"/>
      <c r="BT54" s="128">
        <v>128</v>
      </c>
      <c r="BU54" s="128"/>
      <c r="BV54" s="128"/>
      <c r="BW54" s="128">
        <v>230</v>
      </c>
      <c r="BX54" s="128"/>
      <c r="BY54" s="128">
        <v>34</v>
      </c>
      <c r="BZ54" s="128"/>
      <c r="CA54" s="128">
        <v>35</v>
      </c>
      <c r="CB54" s="128"/>
      <c r="CC54" s="131"/>
    </row>
    <row r="55" spans="1:81" s="147" customFormat="1">
      <c r="A55" s="143"/>
      <c r="B55" s="143"/>
      <c r="C55" s="143" t="s">
        <v>15</v>
      </c>
      <c r="D55" s="144">
        <v>3.4</v>
      </c>
      <c r="E55" s="144">
        <f>COUNT(AP55:AR55)</f>
        <v>3</v>
      </c>
      <c r="F55" s="144">
        <f>SUM(AP55:AR55)</f>
        <v>6.4999999999999991</v>
      </c>
      <c r="G55" s="145">
        <f>AVERAGE(AP55:AR55)</f>
        <v>2.1666666666666665</v>
      </c>
      <c r="H55" s="144">
        <f>MAX(AP55:AR55)</f>
        <v>3.4</v>
      </c>
      <c r="I55" s="144">
        <f>MIN(AP55:AR55)</f>
        <v>0.3</v>
      </c>
      <c r="J55" s="146">
        <f>D55-G55</f>
        <v>1.2333333333333334</v>
      </c>
      <c r="K55" s="145">
        <f>STDEV(AP55:AR55)</f>
        <v>1.6441816606851369</v>
      </c>
      <c r="AM55" s="144"/>
      <c r="AN55" s="143"/>
      <c r="AO55" s="143" t="s">
        <v>15</v>
      </c>
      <c r="AP55" s="144">
        <v>3.4</v>
      </c>
      <c r="AQ55" s="144">
        <v>2.8</v>
      </c>
      <c r="AR55" s="144">
        <v>0.3</v>
      </c>
      <c r="AS55" s="144">
        <v>0.7</v>
      </c>
      <c r="AT55" s="144">
        <v>0.7</v>
      </c>
      <c r="AU55" s="144">
        <v>0.7</v>
      </c>
      <c r="AV55" s="144">
        <v>2</v>
      </c>
      <c r="AW55" s="144"/>
      <c r="AX55" s="144"/>
      <c r="AY55" s="153">
        <v>0.8</v>
      </c>
      <c r="AZ55" s="153">
        <v>1.1000000000000001</v>
      </c>
      <c r="BA55" s="144"/>
      <c r="BB55" s="144">
        <v>1.62</v>
      </c>
      <c r="BC55" s="144">
        <v>0.81</v>
      </c>
      <c r="BD55" s="144"/>
      <c r="BE55" s="144">
        <v>1.84</v>
      </c>
      <c r="BF55" s="144">
        <v>0.51</v>
      </c>
      <c r="BG55" s="144">
        <v>1.24</v>
      </c>
      <c r="BH55" s="144"/>
      <c r="BI55" s="144"/>
      <c r="BJ55" s="144">
        <v>0.8</v>
      </c>
      <c r="BK55" s="144"/>
      <c r="BL55" s="144"/>
      <c r="BM55" s="144">
        <v>2</v>
      </c>
      <c r="BN55" s="144"/>
      <c r="BO55" s="144">
        <v>0.7</v>
      </c>
      <c r="BP55" s="144"/>
      <c r="BQ55" s="144"/>
      <c r="BR55" s="144">
        <v>0.7</v>
      </c>
      <c r="BS55" s="144"/>
      <c r="BT55" s="144">
        <v>1.8</v>
      </c>
      <c r="BU55" s="144"/>
      <c r="BV55" s="144"/>
      <c r="BW55" s="144">
        <v>1.2</v>
      </c>
      <c r="BX55" s="144"/>
      <c r="BY55" s="144">
        <v>1.1000000000000001</v>
      </c>
      <c r="BZ55" s="144"/>
      <c r="CA55" s="144">
        <v>0.2</v>
      </c>
      <c r="CB55" s="144"/>
      <c r="CC55" s="149"/>
    </row>
    <row r="56" spans="1:81" s="139" customFormat="1">
      <c r="A56" s="137" t="s">
        <v>0</v>
      </c>
      <c r="B56" s="122" t="s">
        <v>1</v>
      </c>
      <c r="C56" s="122" t="s">
        <v>2</v>
      </c>
      <c r="D56" s="122"/>
      <c r="E56" s="122" t="s">
        <v>3</v>
      </c>
      <c r="F56" s="122" t="s">
        <v>74</v>
      </c>
      <c r="G56" s="138" t="s">
        <v>4</v>
      </c>
      <c r="H56" s="122" t="s">
        <v>5</v>
      </c>
      <c r="I56" s="122" t="s">
        <v>6</v>
      </c>
      <c r="J56" s="138" t="s">
        <v>7</v>
      </c>
      <c r="K56" s="138" t="s">
        <v>8</v>
      </c>
      <c r="AM56" s="122" t="s">
        <v>10</v>
      </c>
      <c r="AN56" s="122" t="s">
        <v>11</v>
      </c>
      <c r="AO56" s="122" t="s">
        <v>12</v>
      </c>
      <c r="AP56" s="122">
        <v>2007</v>
      </c>
      <c r="AQ56" s="119">
        <v>2006</v>
      </c>
      <c r="AR56" s="119">
        <v>2005</v>
      </c>
      <c r="AS56" s="122">
        <v>2004</v>
      </c>
      <c r="AT56" s="122">
        <v>2003</v>
      </c>
      <c r="AU56" s="122">
        <v>2002</v>
      </c>
      <c r="AV56" s="122">
        <v>1999</v>
      </c>
      <c r="AW56" s="122"/>
      <c r="AX56" s="122"/>
      <c r="AY56" s="122">
        <v>1998</v>
      </c>
      <c r="AZ56" s="122">
        <v>1997</v>
      </c>
      <c r="BA56" s="122">
        <v>1996</v>
      </c>
      <c r="BB56" s="122">
        <v>1995</v>
      </c>
      <c r="BC56" s="122">
        <v>1994</v>
      </c>
      <c r="BD56" s="122"/>
      <c r="BE56" s="122">
        <v>1992</v>
      </c>
      <c r="BF56" s="122">
        <v>1991</v>
      </c>
      <c r="BG56" s="122">
        <v>1990</v>
      </c>
      <c r="BH56" s="122">
        <v>1990</v>
      </c>
      <c r="BI56" s="122">
        <v>1990</v>
      </c>
      <c r="BJ56" s="122">
        <v>1989</v>
      </c>
      <c r="BK56" s="122">
        <v>1989</v>
      </c>
      <c r="BL56" s="122">
        <v>1988</v>
      </c>
      <c r="BM56" s="122">
        <v>1987</v>
      </c>
      <c r="BN56" s="122">
        <v>1987</v>
      </c>
      <c r="BO56" s="122">
        <v>1986</v>
      </c>
      <c r="BP56" s="122">
        <v>1986</v>
      </c>
      <c r="BQ56" s="122">
        <v>1986</v>
      </c>
      <c r="BR56" s="122">
        <v>1985</v>
      </c>
      <c r="BS56" s="122">
        <v>1985</v>
      </c>
      <c r="BT56" s="122">
        <v>1985</v>
      </c>
      <c r="BU56" s="122">
        <v>1984</v>
      </c>
      <c r="BV56" s="122">
        <v>1984</v>
      </c>
      <c r="BW56" s="122">
        <v>1984</v>
      </c>
      <c r="BX56" s="122">
        <v>1983</v>
      </c>
      <c r="BY56" s="122">
        <v>1983</v>
      </c>
      <c r="BZ56" s="122">
        <v>1983</v>
      </c>
      <c r="CA56" s="122">
        <v>1982</v>
      </c>
      <c r="CB56" s="122">
        <v>1981</v>
      </c>
      <c r="CC56" s="122">
        <v>1980</v>
      </c>
    </row>
    <row r="57" spans="1:81">
      <c r="A57" s="127">
        <v>11</v>
      </c>
      <c r="B57" s="132">
        <v>34</v>
      </c>
      <c r="C57" s="132" t="s">
        <v>13</v>
      </c>
      <c r="D57" s="127">
        <v>8</v>
      </c>
      <c r="E57" s="119">
        <f t="shared" ref="E57:E70" si="21">COUNT(AP57:AR57)</f>
        <v>3</v>
      </c>
      <c r="F57" s="119">
        <f t="shared" ref="F57:F70" si="22">SUM(AP57:AR57)</f>
        <v>36</v>
      </c>
      <c r="G57" s="120">
        <f t="shared" ref="G57:G70" si="23">AVERAGE(AP57:AR57)</f>
        <v>12</v>
      </c>
      <c r="H57" s="119">
        <f t="shared" ref="H57:H70" si="24">MAX(AP57:AR57)</f>
        <v>22</v>
      </c>
      <c r="I57" s="119">
        <f t="shared" ref="I57:I70" si="25">MIN(AP57:AR57)</f>
        <v>6</v>
      </c>
      <c r="J57" s="125">
        <f t="shared" ref="J57:J70" si="26">D57-G57</f>
        <v>-4</v>
      </c>
      <c r="K57" s="120">
        <f t="shared" ref="K57:K70" si="27">STDEV(AP57:AR57)</f>
        <v>8.717797887081348</v>
      </c>
      <c r="AM57" s="127">
        <v>11</v>
      </c>
      <c r="AN57" s="132">
        <v>34</v>
      </c>
      <c r="AO57" s="132" t="s">
        <v>13</v>
      </c>
      <c r="AP57" s="127">
        <v>8</v>
      </c>
      <c r="AQ57" s="127">
        <v>6</v>
      </c>
      <c r="AR57" s="127">
        <v>22</v>
      </c>
      <c r="AS57" s="127">
        <v>2</v>
      </c>
      <c r="AT57" s="127">
        <v>19</v>
      </c>
      <c r="AU57" s="127">
        <v>7</v>
      </c>
      <c r="AV57" s="127">
        <v>11</v>
      </c>
      <c r="AW57" s="127"/>
      <c r="AX57" s="127"/>
      <c r="AY57" s="127">
        <v>30</v>
      </c>
      <c r="AZ57" s="127">
        <v>10</v>
      </c>
      <c r="BA57" s="127"/>
      <c r="BB57" s="127">
        <v>16</v>
      </c>
      <c r="BC57" s="127">
        <v>21</v>
      </c>
      <c r="BD57" s="127"/>
      <c r="BE57" s="127">
        <v>4</v>
      </c>
      <c r="BF57" s="127">
        <v>22</v>
      </c>
      <c r="BG57" s="127">
        <v>7</v>
      </c>
      <c r="BH57" s="127"/>
      <c r="BI57" s="127"/>
      <c r="BJ57" s="127">
        <v>21</v>
      </c>
      <c r="BK57" s="127"/>
      <c r="BL57" s="127"/>
      <c r="BM57" s="127">
        <v>25</v>
      </c>
      <c r="BN57" s="127"/>
      <c r="BO57" s="127">
        <v>17</v>
      </c>
      <c r="BP57" s="127"/>
      <c r="BQ57" s="127"/>
      <c r="BR57" s="127">
        <v>5</v>
      </c>
      <c r="BS57" s="127"/>
      <c r="BT57" s="127">
        <v>22</v>
      </c>
      <c r="BU57" s="127"/>
      <c r="BV57" s="127"/>
      <c r="BW57" s="127">
        <v>24</v>
      </c>
      <c r="BX57" s="127">
        <v>1</v>
      </c>
      <c r="BY57" s="127"/>
      <c r="BZ57" s="127"/>
      <c r="CA57" s="127">
        <v>1</v>
      </c>
      <c r="CB57" s="127"/>
      <c r="CC57" s="133">
        <v>5</v>
      </c>
    </row>
    <row r="58" spans="1:81">
      <c r="A58" s="119"/>
      <c r="B58" s="132"/>
      <c r="C58" s="132">
        <v>0</v>
      </c>
      <c r="D58" s="127">
        <v>25</v>
      </c>
      <c r="E58" s="119">
        <f t="shared" si="21"/>
        <v>3</v>
      </c>
      <c r="F58" s="119">
        <f t="shared" si="22"/>
        <v>74.3</v>
      </c>
      <c r="G58" s="120">
        <f t="shared" si="23"/>
        <v>24.766666666666666</v>
      </c>
      <c r="H58" s="119">
        <f t="shared" si="24"/>
        <v>25.3</v>
      </c>
      <c r="I58" s="119">
        <f t="shared" si="25"/>
        <v>24</v>
      </c>
      <c r="J58" s="125">
        <f t="shared" si="26"/>
        <v>0.23333333333333428</v>
      </c>
      <c r="K58" s="120">
        <f t="shared" si="27"/>
        <v>0.68068592855540488</v>
      </c>
      <c r="AM58" s="119"/>
      <c r="AN58" s="132"/>
      <c r="AO58" s="132">
        <v>0</v>
      </c>
      <c r="AP58" s="127">
        <v>25</v>
      </c>
      <c r="AQ58" s="127">
        <v>25.3</v>
      </c>
      <c r="AR58" s="127">
        <v>24</v>
      </c>
      <c r="AS58" s="127">
        <v>25.2</v>
      </c>
      <c r="AT58" s="127">
        <v>23.6</v>
      </c>
      <c r="AU58" s="127">
        <v>23.7</v>
      </c>
      <c r="AV58" s="127">
        <v>24.2</v>
      </c>
      <c r="AW58" s="127"/>
      <c r="AX58" s="127"/>
      <c r="AY58" s="134">
        <v>19.2</v>
      </c>
      <c r="AZ58" s="134">
        <v>24.2</v>
      </c>
      <c r="BA58" s="127"/>
      <c r="BB58" s="127">
        <v>23.3</v>
      </c>
      <c r="BC58" s="127">
        <v>23.5</v>
      </c>
      <c r="BD58" s="127"/>
      <c r="BE58" s="127">
        <v>22.9</v>
      </c>
      <c r="BF58" s="127">
        <v>23.6</v>
      </c>
      <c r="BG58" s="127">
        <v>22.2</v>
      </c>
      <c r="BH58" s="127"/>
      <c r="BI58" s="127"/>
      <c r="BJ58" s="127">
        <v>23.6</v>
      </c>
      <c r="BK58" s="127"/>
      <c r="BL58" s="127"/>
      <c r="BM58" s="127">
        <v>23.2</v>
      </c>
      <c r="BN58" s="127"/>
      <c r="BO58" s="127">
        <v>23.6</v>
      </c>
      <c r="BP58" s="127"/>
      <c r="BQ58" s="127"/>
      <c r="BR58" s="127">
        <v>21.9</v>
      </c>
      <c r="BS58" s="127"/>
      <c r="BT58" s="127">
        <v>21.7</v>
      </c>
      <c r="BU58" s="127"/>
      <c r="BV58" s="127"/>
      <c r="BW58" s="127">
        <v>18.7</v>
      </c>
      <c r="BX58" s="127">
        <v>25.5</v>
      </c>
      <c r="BY58" s="127"/>
      <c r="BZ58" s="127"/>
      <c r="CA58" s="127">
        <v>23.3</v>
      </c>
      <c r="CB58" s="127"/>
      <c r="CC58" s="133">
        <v>23.4</v>
      </c>
    </row>
    <row r="59" spans="1:81">
      <c r="A59" s="119"/>
      <c r="B59" s="132"/>
      <c r="C59" s="132">
        <v>10</v>
      </c>
      <c r="D59" s="135">
        <v>25.02</v>
      </c>
      <c r="E59" s="119">
        <f t="shared" si="21"/>
        <v>3</v>
      </c>
      <c r="F59" s="119">
        <f t="shared" si="22"/>
        <v>74.41</v>
      </c>
      <c r="G59" s="120">
        <f t="shared" si="23"/>
        <v>24.803333333333331</v>
      </c>
      <c r="H59" s="119">
        <f t="shared" si="24"/>
        <v>25.36</v>
      </c>
      <c r="I59" s="119">
        <f t="shared" si="25"/>
        <v>24.03</v>
      </c>
      <c r="J59" s="125">
        <f t="shared" si="26"/>
        <v>0.21666666666666856</v>
      </c>
      <c r="K59" s="120">
        <f t="shared" si="27"/>
        <v>0.69096550806341417</v>
      </c>
      <c r="AM59" s="119"/>
      <c r="AN59" s="132"/>
      <c r="AO59" s="132">
        <v>10</v>
      </c>
      <c r="AP59" s="121">
        <v>25.02</v>
      </c>
      <c r="AQ59" s="135">
        <v>25.36</v>
      </c>
      <c r="AR59" s="135">
        <v>24.03</v>
      </c>
      <c r="AS59" s="135">
        <v>25.29</v>
      </c>
      <c r="AU59" s="135">
        <v>23.78</v>
      </c>
      <c r="AV59" s="121">
        <v>24.41</v>
      </c>
      <c r="AY59" s="121">
        <v>19.07</v>
      </c>
      <c r="AZ59" s="121">
        <v>24.29</v>
      </c>
      <c r="BA59" s="127"/>
      <c r="BB59" s="121">
        <v>23.21</v>
      </c>
      <c r="BC59" s="119">
        <v>23.4</v>
      </c>
      <c r="BD59" s="119"/>
      <c r="BE59" s="119">
        <v>22.57</v>
      </c>
      <c r="BF59" s="119">
        <v>22.97</v>
      </c>
      <c r="BG59" s="119">
        <v>20.309999999999999</v>
      </c>
      <c r="BJ59" s="119">
        <v>22.63</v>
      </c>
      <c r="BM59" s="119">
        <v>23.39</v>
      </c>
      <c r="BO59" s="119">
        <v>23.35</v>
      </c>
      <c r="BR59" s="119">
        <v>21.6</v>
      </c>
      <c r="BT59" s="119">
        <v>21.42</v>
      </c>
      <c r="BW59" s="119">
        <v>18.97</v>
      </c>
      <c r="BX59" s="119">
        <v>25.83</v>
      </c>
      <c r="CA59" s="119">
        <v>22.94</v>
      </c>
      <c r="CC59" s="133">
        <v>23.48</v>
      </c>
    </row>
    <row r="60" spans="1:81">
      <c r="A60" s="119"/>
      <c r="B60" s="132"/>
      <c r="C60" s="132">
        <v>20</v>
      </c>
      <c r="D60" s="135">
        <v>25.03</v>
      </c>
      <c r="E60" s="119">
        <f t="shared" si="21"/>
        <v>3</v>
      </c>
      <c r="F60" s="119">
        <f t="shared" si="22"/>
        <v>74.430000000000007</v>
      </c>
      <c r="G60" s="120">
        <f t="shared" si="23"/>
        <v>24.810000000000002</v>
      </c>
      <c r="H60" s="119">
        <f t="shared" si="24"/>
        <v>25.37</v>
      </c>
      <c r="I60" s="119">
        <f t="shared" si="25"/>
        <v>24.03</v>
      </c>
      <c r="J60" s="125">
        <f t="shared" si="26"/>
        <v>0.21999999999999886</v>
      </c>
      <c r="K60" s="120">
        <f t="shared" si="27"/>
        <v>0.69656299069071992</v>
      </c>
      <c r="AM60" s="119"/>
      <c r="AN60" s="132"/>
      <c r="AO60" s="132">
        <v>20</v>
      </c>
      <c r="AP60" s="121">
        <v>25.03</v>
      </c>
      <c r="AQ60" s="135">
        <v>25.37</v>
      </c>
      <c r="AR60" s="135">
        <v>24.03</v>
      </c>
      <c r="AS60" s="135">
        <v>25.29</v>
      </c>
      <c r="AU60" s="135">
        <v>23.78</v>
      </c>
      <c r="AV60" s="121">
        <v>24.41</v>
      </c>
      <c r="AY60" s="121">
        <v>19.07</v>
      </c>
      <c r="AZ60" s="121">
        <v>24.29</v>
      </c>
      <c r="BA60" s="127"/>
      <c r="BB60" s="121">
        <v>23.22</v>
      </c>
      <c r="BC60" s="119">
        <v>23.4</v>
      </c>
      <c r="BD60" s="119"/>
      <c r="BE60" s="119">
        <v>22.57</v>
      </c>
      <c r="BF60" s="119">
        <v>22.98</v>
      </c>
      <c r="BG60" s="119">
        <v>19.850000000000001</v>
      </c>
      <c r="BJ60" s="119">
        <v>22.67</v>
      </c>
      <c r="BM60" s="119">
        <v>23.36</v>
      </c>
      <c r="BO60" s="119">
        <v>23.38</v>
      </c>
      <c r="BR60" s="119">
        <v>21.62</v>
      </c>
      <c r="BT60" s="119">
        <v>21.2</v>
      </c>
      <c r="BW60" s="119">
        <v>18.21</v>
      </c>
      <c r="BX60" s="119">
        <v>25.86</v>
      </c>
      <c r="CA60" s="119">
        <v>22.93</v>
      </c>
      <c r="CC60" s="133">
        <v>23.48</v>
      </c>
    </row>
    <row r="61" spans="1:81">
      <c r="A61" s="119"/>
      <c r="B61" s="132"/>
      <c r="C61" s="132">
        <v>30</v>
      </c>
      <c r="D61" s="135">
        <v>25.02</v>
      </c>
      <c r="E61" s="119">
        <f t="shared" si="21"/>
        <v>3</v>
      </c>
      <c r="F61" s="119">
        <f t="shared" si="22"/>
        <v>74.400000000000006</v>
      </c>
      <c r="G61" s="120">
        <f t="shared" si="23"/>
        <v>24.8</v>
      </c>
      <c r="H61" s="119">
        <f t="shared" si="24"/>
        <v>25.35</v>
      </c>
      <c r="I61" s="119">
        <f t="shared" si="25"/>
        <v>24.03</v>
      </c>
      <c r="J61" s="125">
        <f t="shared" si="26"/>
        <v>0.21999999999999886</v>
      </c>
      <c r="K61" s="120">
        <f t="shared" si="27"/>
        <v>0.68694977982382366</v>
      </c>
      <c r="AM61" s="119"/>
      <c r="AN61" s="132"/>
      <c r="AO61" s="132">
        <v>30</v>
      </c>
      <c r="AP61" s="121">
        <v>25.02</v>
      </c>
      <c r="AQ61" s="135">
        <v>25.35</v>
      </c>
      <c r="AR61" s="135">
        <v>24.03</v>
      </c>
      <c r="AS61" s="135">
        <v>25.3</v>
      </c>
      <c r="AU61" s="135">
        <v>23.78</v>
      </c>
      <c r="AV61" s="121">
        <v>24.4</v>
      </c>
      <c r="AY61" s="121">
        <v>18.88</v>
      </c>
      <c r="AZ61" s="121">
        <v>24.29</v>
      </c>
      <c r="BA61" s="127"/>
      <c r="BB61" s="121">
        <v>23.2</v>
      </c>
      <c r="BC61" s="119">
        <v>23.41</v>
      </c>
      <c r="BD61" s="119"/>
      <c r="BE61" s="119">
        <v>22.58</v>
      </c>
      <c r="BF61" s="119">
        <v>22.98</v>
      </c>
      <c r="BG61" s="119">
        <v>19.39</v>
      </c>
      <c r="BJ61" s="119">
        <v>22.68</v>
      </c>
      <c r="BM61" s="119">
        <v>23.36</v>
      </c>
      <c r="BO61" s="119">
        <v>23.37</v>
      </c>
      <c r="BR61" s="119">
        <v>21.69</v>
      </c>
      <c r="BT61" s="119">
        <v>20.37</v>
      </c>
      <c r="BW61" s="119">
        <v>17.88</v>
      </c>
      <c r="BX61" s="119">
        <v>25.87</v>
      </c>
      <c r="CA61" s="119">
        <v>22.79</v>
      </c>
      <c r="CC61" s="133">
        <v>23.48</v>
      </c>
    </row>
    <row r="62" spans="1:81">
      <c r="B62" s="132"/>
      <c r="C62" s="132">
        <v>50</v>
      </c>
      <c r="D62" s="135">
        <v>25.05</v>
      </c>
      <c r="E62" s="119">
        <f t="shared" si="21"/>
        <v>3</v>
      </c>
      <c r="F62" s="119">
        <f t="shared" si="22"/>
        <v>74.290000000000006</v>
      </c>
      <c r="G62" s="120">
        <f t="shared" si="23"/>
        <v>24.763333333333335</v>
      </c>
      <c r="H62" s="119">
        <f t="shared" si="24"/>
        <v>25.21</v>
      </c>
      <c r="I62" s="119">
        <f t="shared" si="25"/>
        <v>24.03</v>
      </c>
      <c r="J62" s="125">
        <f t="shared" si="26"/>
        <v>0.28666666666666529</v>
      </c>
      <c r="K62" s="120">
        <f t="shared" si="27"/>
        <v>0.64010415819094091</v>
      </c>
      <c r="AM62" s="119"/>
      <c r="AN62" s="132"/>
      <c r="AO62" s="132">
        <v>50</v>
      </c>
      <c r="AP62" s="121">
        <v>25.05</v>
      </c>
      <c r="AQ62" s="135">
        <v>25.21</v>
      </c>
      <c r="AR62" s="135">
        <v>24.03</v>
      </c>
      <c r="AS62" s="135">
        <v>25.3</v>
      </c>
      <c r="AU62" s="135">
        <v>23.78</v>
      </c>
      <c r="AV62" s="121">
        <v>23.72</v>
      </c>
      <c r="AY62" s="121">
        <v>17.46</v>
      </c>
      <c r="AZ62" s="121">
        <v>24.31</v>
      </c>
      <c r="BA62" s="127"/>
      <c r="BB62" s="121">
        <v>23.09</v>
      </c>
      <c r="BC62" s="119">
        <v>23.41</v>
      </c>
      <c r="BD62" s="119"/>
      <c r="BE62" s="119">
        <v>22.5</v>
      </c>
      <c r="BF62" s="119">
        <v>22.98</v>
      </c>
      <c r="BG62" s="119">
        <v>19.07</v>
      </c>
      <c r="BJ62" s="119">
        <v>22.69</v>
      </c>
      <c r="BM62" s="119">
        <v>23.34</v>
      </c>
      <c r="BO62" s="119">
        <v>23.38</v>
      </c>
      <c r="BR62" s="119">
        <v>21.33</v>
      </c>
      <c r="BT62" s="119">
        <v>20.010000000000002</v>
      </c>
      <c r="BW62" s="119">
        <v>16.72</v>
      </c>
      <c r="BX62" s="119">
        <v>25.87</v>
      </c>
      <c r="CA62" s="119">
        <v>22.32</v>
      </c>
      <c r="CC62" s="133">
        <v>23.47</v>
      </c>
    </row>
    <row r="63" spans="1:81">
      <c r="A63" s="119"/>
      <c r="B63" s="132"/>
      <c r="C63" s="132">
        <v>75</v>
      </c>
      <c r="D63" s="135">
        <v>25.06</v>
      </c>
      <c r="E63" s="119">
        <f t="shared" si="21"/>
        <v>3</v>
      </c>
      <c r="F63" s="119">
        <f t="shared" si="22"/>
        <v>73.210000000000008</v>
      </c>
      <c r="G63" s="120">
        <f t="shared" si="23"/>
        <v>24.403333333333336</v>
      </c>
      <c r="H63" s="119">
        <f t="shared" si="24"/>
        <v>25.06</v>
      </c>
      <c r="I63" s="119">
        <f t="shared" si="25"/>
        <v>24.04</v>
      </c>
      <c r="J63" s="125">
        <f t="shared" si="26"/>
        <v>0.65666666666666273</v>
      </c>
      <c r="K63" s="120">
        <f t="shared" si="27"/>
        <v>0.56976603385366253</v>
      </c>
      <c r="AM63" s="119"/>
      <c r="AN63" s="132"/>
      <c r="AO63" s="132">
        <v>75</v>
      </c>
      <c r="AP63" s="121">
        <v>25.06</v>
      </c>
      <c r="AQ63" s="135">
        <v>24.11</v>
      </c>
      <c r="AR63" s="135">
        <v>24.04</v>
      </c>
      <c r="AS63" s="135">
        <v>25.23</v>
      </c>
      <c r="AU63" s="135">
        <v>23.78</v>
      </c>
      <c r="AV63" s="121">
        <v>22.94</v>
      </c>
      <c r="AY63" s="121">
        <v>15.8</v>
      </c>
      <c r="AZ63" s="121">
        <v>24.18</v>
      </c>
      <c r="BA63" s="127"/>
      <c r="BB63" s="121">
        <v>22.63</v>
      </c>
      <c r="BC63" s="119">
        <v>23.41</v>
      </c>
      <c r="BD63" s="119"/>
      <c r="BE63" s="119">
        <v>22.37</v>
      </c>
      <c r="BF63" s="119">
        <v>23</v>
      </c>
      <c r="BG63" s="119">
        <v>18.8</v>
      </c>
      <c r="BJ63" s="119">
        <v>22.65</v>
      </c>
      <c r="BM63" s="119">
        <v>23.24</v>
      </c>
      <c r="BO63" s="119">
        <v>23.38</v>
      </c>
      <c r="BR63" s="119">
        <v>20.56</v>
      </c>
      <c r="BT63" s="119">
        <v>19.88</v>
      </c>
      <c r="BW63" s="119">
        <v>14.68</v>
      </c>
      <c r="BX63" s="119">
        <v>24.88</v>
      </c>
      <c r="CA63" s="119">
        <v>20.29</v>
      </c>
      <c r="CC63" s="133">
        <v>23.45</v>
      </c>
    </row>
    <row r="64" spans="1:81">
      <c r="A64" s="119"/>
      <c r="B64" s="132"/>
      <c r="C64" s="132">
        <v>100</v>
      </c>
      <c r="D64" s="135">
        <v>25.06</v>
      </c>
      <c r="E64" s="119">
        <f t="shared" si="21"/>
        <v>3</v>
      </c>
      <c r="F64" s="119">
        <f t="shared" si="22"/>
        <v>69.259999999999991</v>
      </c>
      <c r="G64" s="120">
        <f t="shared" si="23"/>
        <v>23.086666666666662</v>
      </c>
      <c r="H64" s="119">
        <f t="shared" si="24"/>
        <v>25.06</v>
      </c>
      <c r="I64" s="119">
        <f t="shared" si="25"/>
        <v>21.7</v>
      </c>
      <c r="J64" s="125">
        <f t="shared" si="26"/>
        <v>1.9733333333333363</v>
      </c>
      <c r="K64" s="120">
        <f t="shared" si="27"/>
        <v>1.755144818336462</v>
      </c>
      <c r="AM64" s="119"/>
      <c r="AN64" s="132"/>
      <c r="AO64" s="132">
        <v>100</v>
      </c>
      <c r="AP64" s="121">
        <v>25.06</v>
      </c>
      <c r="AQ64" s="135">
        <v>21.7</v>
      </c>
      <c r="AR64" s="135">
        <v>22.5</v>
      </c>
      <c r="AS64" s="135">
        <v>23.43</v>
      </c>
      <c r="AU64" s="135">
        <v>23.7</v>
      </c>
      <c r="AV64" s="121">
        <v>21.02</v>
      </c>
      <c r="AY64" s="121">
        <v>14.33</v>
      </c>
      <c r="AZ64" s="121">
        <v>24.15</v>
      </c>
      <c r="BA64" s="127"/>
      <c r="BB64" s="121">
        <v>21.29</v>
      </c>
      <c r="BC64" s="119">
        <v>23.16</v>
      </c>
      <c r="BD64" s="119"/>
      <c r="BE64" s="119">
        <v>21.17</v>
      </c>
      <c r="BF64" s="119">
        <v>22.45</v>
      </c>
      <c r="BG64" s="119">
        <v>17.78</v>
      </c>
      <c r="BJ64" s="119">
        <v>21.37</v>
      </c>
      <c r="BM64" s="119">
        <v>23</v>
      </c>
      <c r="BO64" s="119">
        <v>23.26</v>
      </c>
      <c r="BR64" s="119">
        <v>17.97</v>
      </c>
      <c r="BT64" s="119">
        <v>18.46</v>
      </c>
      <c r="BW64" s="119">
        <v>12.87</v>
      </c>
      <c r="BX64" s="119">
        <v>22.3</v>
      </c>
      <c r="CA64" s="119">
        <v>16.690000000000001</v>
      </c>
      <c r="CC64" s="133">
        <v>23.46</v>
      </c>
    </row>
    <row r="65" spans="1:81">
      <c r="A65" s="119"/>
      <c r="B65" s="132"/>
      <c r="C65" s="132">
        <v>150</v>
      </c>
      <c r="D65" s="135">
        <v>20.36</v>
      </c>
      <c r="E65" s="119">
        <f t="shared" si="21"/>
        <v>3</v>
      </c>
      <c r="F65" s="119">
        <f t="shared" si="22"/>
        <v>59.070000000000007</v>
      </c>
      <c r="G65" s="120">
        <f t="shared" si="23"/>
        <v>19.690000000000001</v>
      </c>
      <c r="H65" s="119">
        <f t="shared" si="24"/>
        <v>20.36</v>
      </c>
      <c r="I65" s="119">
        <f t="shared" si="25"/>
        <v>18.7</v>
      </c>
      <c r="J65" s="125">
        <f t="shared" si="26"/>
        <v>0.66999999999999815</v>
      </c>
      <c r="K65" s="120">
        <f t="shared" si="27"/>
        <v>0.87504285609334642</v>
      </c>
      <c r="AM65" s="119"/>
      <c r="AN65" s="132"/>
      <c r="AO65" s="132">
        <v>150</v>
      </c>
      <c r="AP65" s="121">
        <v>20.36</v>
      </c>
      <c r="AQ65" s="135">
        <v>18.7</v>
      </c>
      <c r="AR65" s="135">
        <v>20.010000000000002</v>
      </c>
      <c r="AS65" s="135">
        <v>20.010000000000002</v>
      </c>
      <c r="AU65" s="135">
        <v>20.48</v>
      </c>
      <c r="AV65" s="121">
        <v>19.72</v>
      </c>
      <c r="AY65" s="121">
        <v>12.43</v>
      </c>
      <c r="AZ65" s="121">
        <v>21.02</v>
      </c>
      <c r="BA65" s="127"/>
      <c r="BB65" s="121">
        <v>17.79</v>
      </c>
      <c r="BC65" s="119">
        <v>20.05</v>
      </c>
      <c r="BD65" s="119"/>
      <c r="BE65" s="119">
        <v>16.649999999999999</v>
      </c>
      <c r="BF65" s="119">
        <v>19.329999999999998</v>
      </c>
      <c r="BG65" s="119">
        <v>10.59</v>
      </c>
      <c r="BJ65" s="119">
        <v>18.84</v>
      </c>
      <c r="BM65" s="119">
        <v>21.05</v>
      </c>
      <c r="BO65" s="119">
        <v>20.57</v>
      </c>
      <c r="BR65" s="119">
        <v>12.53</v>
      </c>
      <c r="BT65" s="119">
        <v>15.38</v>
      </c>
      <c r="BW65" s="119">
        <v>10.49</v>
      </c>
      <c r="BX65" s="119">
        <v>18.54</v>
      </c>
      <c r="CA65" s="119">
        <v>12.81</v>
      </c>
      <c r="CC65" s="133">
        <v>19.350000000000001</v>
      </c>
    </row>
    <row r="66" spans="1:81">
      <c r="A66" s="119"/>
      <c r="B66" s="132"/>
      <c r="C66" s="132">
        <v>200</v>
      </c>
      <c r="D66" s="135">
        <v>18.91</v>
      </c>
      <c r="E66" s="119">
        <f t="shared" si="21"/>
        <v>3</v>
      </c>
      <c r="F66" s="119">
        <f t="shared" si="22"/>
        <v>54.05</v>
      </c>
      <c r="G66" s="120">
        <f t="shared" si="23"/>
        <v>18.016666666666666</v>
      </c>
      <c r="H66" s="119">
        <f t="shared" si="24"/>
        <v>18.91</v>
      </c>
      <c r="I66" s="119">
        <f t="shared" si="25"/>
        <v>16.48</v>
      </c>
      <c r="J66" s="125">
        <f t="shared" si="26"/>
        <v>0.89333333333333442</v>
      </c>
      <c r="K66" s="120">
        <f t="shared" si="27"/>
        <v>1.3366500414593692</v>
      </c>
      <c r="AM66" s="119"/>
      <c r="AN66" s="132"/>
      <c r="AO66" s="132">
        <v>200</v>
      </c>
      <c r="AP66" s="121">
        <v>18.91</v>
      </c>
      <c r="AQ66" s="135">
        <v>16.48</v>
      </c>
      <c r="AR66" s="135">
        <v>18.66</v>
      </c>
      <c r="AS66" s="135">
        <v>18.940000000000001</v>
      </c>
      <c r="AU66" s="135">
        <v>19.25</v>
      </c>
      <c r="AV66" s="121">
        <v>18.61</v>
      </c>
      <c r="AY66" s="121">
        <v>9.67</v>
      </c>
      <c r="AZ66" s="121">
        <v>19.14</v>
      </c>
      <c r="BA66" s="127"/>
      <c r="BB66" s="121">
        <v>16.510000000000002</v>
      </c>
      <c r="BC66" s="119">
        <v>18.64</v>
      </c>
      <c r="BD66" s="119"/>
      <c r="BE66" s="119">
        <v>14.08</v>
      </c>
      <c r="BF66" s="119">
        <v>17.96</v>
      </c>
      <c r="BG66" s="119">
        <v>8.07</v>
      </c>
      <c r="BJ66" s="119">
        <v>18.16</v>
      </c>
      <c r="BM66" s="119">
        <v>17</v>
      </c>
      <c r="BO66" s="119">
        <v>19.3</v>
      </c>
      <c r="BR66" s="119">
        <v>10.35</v>
      </c>
      <c r="BT66" s="119">
        <v>13.57</v>
      </c>
      <c r="BW66" s="119">
        <v>8.51</v>
      </c>
      <c r="BX66" s="119">
        <v>14.87</v>
      </c>
      <c r="CA66" s="119">
        <v>11.34</v>
      </c>
      <c r="CC66" s="133">
        <v>16.649999999999999</v>
      </c>
    </row>
    <row r="67" spans="1:81">
      <c r="A67" s="119"/>
      <c r="B67" s="132"/>
      <c r="C67" s="132">
        <v>300</v>
      </c>
      <c r="D67" s="135">
        <v>14.69</v>
      </c>
      <c r="E67" s="119">
        <f t="shared" si="21"/>
        <v>3</v>
      </c>
      <c r="F67" s="119">
        <f t="shared" si="22"/>
        <v>44.85</v>
      </c>
      <c r="G67" s="120">
        <f t="shared" si="23"/>
        <v>14.950000000000001</v>
      </c>
      <c r="H67" s="119">
        <f t="shared" si="24"/>
        <v>17.03</v>
      </c>
      <c r="I67" s="119">
        <f t="shared" si="25"/>
        <v>13.13</v>
      </c>
      <c r="J67" s="125">
        <f t="shared" si="26"/>
        <v>-0.26000000000000156</v>
      </c>
      <c r="K67" s="120">
        <f t="shared" si="27"/>
        <v>1.9629569531703843</v>
      </c>
      <c r="AM67" s="119"/>
      <c r="AN67" s="132"/>
      <c r="AO67" s="132">
        <v>300</v>
      </c>
      <c r="AP67" s="121">
        <v>14.69</v>
      </c>
      <c r="AQ67" s="135">
        <v>13.13</v>
      </c>
      <c r="AR67" s="135">
        <v>17.03</v>
      </c>
      <c r="AS67" s="135">
        <v>16.260000000000002</v>
      </c>
      <c r="AU67" s="135">
        <v>17.62</v>
      </c>
      <c r="AV67" s="121">
        <v>17.170000000000002</v>
      </c>
      <c r="AY67" s="121">
        <v>7.27</v>
      </c>
      <c r="AZ67" s="121">
        <v>17.53</v>
      </c>
      <c r="BA67" s="127"/>
      <c r="BB67" s="121">
        <v>14.37</v>
      </c>
      <c r="CC67" s="133"/>
    </row>
    <row r="68" spans="1:81">
      <c r="A68" s="119"/>
      <c r="B68" s="132"/>
      <c r="C68" s="132">
        <v>400</v>
      </c>
      <c r="D68" s="135">
        <v>9.8000000000000007</v>
      </c>
      <c r="E68" s="119">
        <f t="shared" si="21"/>
        <v>3</v>
      </c>
      <c r="F68" s="119">
        <f t="shared" si="22"/>
        <v>34</v>
      </c>
      <c r="G68" s="120">
        <f t="shared" si="23"/>
        <v>11.333333333333334</v>
      </c>
      <c r="H68" s="119">
        <f t="shared" si="24"/>
        <v>15.17</v>
      </c>
      <c r="I68" s="119">
        <f t="shared" si="25"/>
        <v>9.0299999999999994</v>
      </c>
      <c r="J68" s="125">
        <f t="shared" si="26"/>
        <v>-1.5333333333333332</v>
      </c>
      <c r="K68" s="120">
        <f t="shared" si="27"/>
        <v>3.3448816620821327</v>
      </c>
      <c r="AM68" s="119"/>
      <c r="AN68" s="132"/>
      <c r="AO68" s="132">
        <v>400</v>
      </c>
      <c r="AP68" s="121">
        <v>9.8000000000000007</v>
      </c>
      <c r="AQ68" s="135">
        <v>9.0299999999999994</v>
      </c>
      <c r="AR68" s="135">
        <v>15.17</v>
      </c>
      <c r="AS68" s="135">
        <v>13.56</v>
      </c>
      <c r="AU68" s="135">
        <v>15.1</v>
      </c>
      <c r="AV68" s="121">
        <v>15.05</v>
      </c>
      <c r="AY68" s="121">
        <v>5.4</v>
      </c>
      <c r="AZ68" s="121">
        <v>16.09</v>
      </c>
      <c r="BA68" s="127"/>
      <c r="BB68" s="121">
        <v>11.5</v>
      </c>
      <c r="CC68" s="133"/>
    </row>
    <row r="69" spans="1:81">
      <c r="A69" s="119"/>
      <c r="B69" s="132"/>
      <c r="C69" s="132">
        <v>500</v>
      </c>
      <c r="D69" s="135">
        <v>7.33</v>
      </c>
      <c r="E69" s="119">
        <f t="shared" si="21"/>
        <v>2</v>
      </c>
      <c r="F69" s="119">
        <f t="shared" si="22"/>
        <v>20.310000000000002</v>
      </c>
      <c r="G69" s="120">
        <f t="shared" si="23"/>
        <v>10.155000000000001</v>
      </c>
      <c r="H69" s="119">
        <f t="shared" si="24"/>
        <v>12.98</v>
      </c>
      <c r="I69" s="119">
        <f t="shared" si="25"/>
        <v>7.33</v>
      </c>
      <c r="J69" s="125">
        <f t="shared" si="26"/>
        <v>-2.8250000000000011</v>
      </c>
      <c r="K69" s="120">
        <f t="shared" si="27"/>
        <v>3.995153313703991</v>
      </c>
      <c r="AM69" s="119"/>
      <c r="AN69" s="132"/>
      <c r="AO69" s="132">
        <v>500</v>
      </c>
      <c r="AP69" s="121">
        <v>7.33</v>
      </c>
      <c r="AQ69" s="135"/>
      <c r="AR69" s="135">
        <v>12.98</v>
      </c>
      <c r="AS69" s="135">
        <v>10.79</v>
      </c>
      <c r="AU69" s="135">
        <v>13.19</v>
      </c>
      <c r="AV69" s="121">
        <v>12.74</v>
      </c>
      <c r="BA69" s="127"/>
      <c r="CC69" s="133"/>
    </row>
    <row r="70" spans="1:81">
      <c r="A70" s="119"/>
      <c r="B70" s="132"/>
      <c r="C70" s="132">
        <v>600</v>
      </c>
      <c r="D70" s="119"/>
      <c r="E70" s="119">
        <f t="shared" si="21"/>
        <v>0</v>
      </c>
      <c r="F70" s="119">
        <f t="shared" si="22"/>
        <v>0</v>
      </c>
      <c r="G70" s="120" t="e">
        <f t="shared" si="23"/>
        <v>#DIV/0!</v>
      </c>
      <c r="H70" s="119">
        <f t="shared" si="24"/>
        <v>0</v>
      </c>
      <c r="I70" s="119">
        <f t="shared" si="25"/>
        <v>0</v>
      </c>
      <c r="J70" s="125" t="e">
        <f t="shared" si="26"/>
        <v>#DIV/0!</v>
      </c>
      <c r="K70" s="120" t="e">
        <f t="shared" si="27"/>
        <v>#DIV/0!</v>
      </c>
      <c r="AM70" s="119"/>
      <c r="AN70" s="132"/>
      <c r="AO70" s="132">
        <v>600</v>
      </c>
      <c r="AP70" s="119"/>
      <c r="AQ70" s="119"/>
      <c r="AR70" s="119"/>
      <c r="AS70" s="119"/>
      <c r="AT70" s="119"/>
      <c r="AU70" s="119"/>
      <c r="AV70" s="119"/>
      <c r="AW70" s="119"/>
      <c r="AX70" s="119"/>
      <c r="AY70" s="119"/>
      <c r="AZ70" s="119"/>
      <c r="BA70" s="127"/>
      <c r="BB70" s="119"/>
      <c r="BC70" s="119"/>
      <c r="BD70" s="119"/>
      <c r="BE70" s="119"/>
      <c r="BF70" s="119"/>
      <c r="BG70" s="119"/>
      <c r="BH70" s="119"/>
      <c r="BI70" s="119"/>
      <c r="BJ70" s="119"/>
      <c r="BK70" s="119"/>
      <c r="BL70" s="119"/>
      <c r="BM70" s="119"/>
      <c r="BN70" s="119"/>
      <c r="BO70" s="119"/>
      <c r="BP70" s="119"/>
      <c r="BQ70" s="119"/>
      <c r="BR70" s="119"/>
      <c r="BS70" s="119"/>
      <c r="BT70" s="119"/>
      <c r="BU70" s="119"/>
      <c r="BV70" s="119"/>
      <c r="BW70" s="119"/>
      <c r="BX70" s="119"/>
      <c r="BY70" s="119"/>
      <c r="BZ70" s="119"/>
      <c r="CA70" s="119"/>
      <c r="CB70" s="119"/>
      <c r="CC70" s="133"/>
    </row>
    <row r="71" spans="1:81">
      <c r="A71" s="119"/>
      <c r="B71" s="127"/>
      <c r="C71" s="127"/>
      <c r="D71" s="119"/>
      <c r="E71" s="119"/>
      <c r="F71" s="119"/>
      <c r="G71" s="120"/>
      <c r="H71" s="119"/>
      <c r="I71" s="119"/>
      <c r="K71" s="120"/>
      <c r="AM71" s="119"/>
      <c r="AN71" s="127"/>
      <c r="AO71" s="127"/>
      <c r="AP71" s="119"/>
      <c r="AQ71" s="119"/>
      <c r="AR71" s="119"/>
      <c r="AS71" s="119"/>
      <c r="AT71" s="119"/>
      <c r="AU71" s="119"/>
      <c r="AV71" s="119"/>
      <c r="AW71" s="119"/>
      <c r="AX71" s="119"/>
      <c r="AY71" s="119"/>
      <c r="AZ71" s="119"/>
      <c r="BA71" s="127"/>
      <c r="BB71" s="119"/>
      <c r="BC71" s="119"/>
      <c r="BD71" s="119"/>
      <c r="BE71" s="119"/>
      <c r="BF71" s="119"/>
      <c r="BG71" s="119"/>
      <c r="BH71" s="119"/>
      <c r="BI71" s="119"/>
      <c r="BJ71" s="119"/>
      <c r="BK71" s="119"/>
      <c r="BL71" s="119"/>
      <c r="BM71" s="119"/>
      <c r="BN71" s="119"/>
      <c r="BO71" s="119"/>
      <c r="BP71" s="119"/>
      <c r="BQ71" s="119"/>
      <c r="BR71" s="119"/>
      <c r="BS71" s="119"/>
      <c r="BT71" s="119"/>
      <c r="BU71" s="119"/>
      <c r="BV71" s="119"/>
      <c r="BW71" s="119"/>
      <c r="BX71" s="119"/>
      <c r="BY71" s="119"/>
      <c r="BZ71" s="119"/>
      <c r="CA71" s="119"/>
      <c r="CB71" s="119"/>
      <c r="CC71" s="127"/>
    </row>
    <row r="72" spans="1:81" s="142" customFormat="1">
      <c r="A72" s="129"/>
      <c r="B72" s="129"/>
      <c r="C72" s="129" t="s">
        <v>14</v>
      </c>
      <c r="D72" s="128">
        <v>6</v>
      </c>
      <c r="E72" s="128">
        <f>COUNT(AP72:AR72)</f>
        <v>3</v>
      </c>
      <c r="F72" s="128">
        <f>SUM(AP72:AR72)</f>
        <v>290</v>
      </c>
      <c r="G72" s="140">
        <f>AVERAGE(AP72:AR72)</f>
        <v>96.666666666666671</v>
      </c>
      <c r="H72" s="128">
        <f>MAX(AP72:AR72)</f>
        <v>189</v>
      </c>
      <c r="I72" s="128">
        <f>MIN(AP72:AR72)</f>
        <v>6</v>
      </c>
      <c r="J72" s="141">
        <f>D72-G72</f>
        <v>-90.666666666666671</v>
      </c>
      <c r="K72" s="140">
        <f>STDEV(AP72:AR72)</f>
        <v>91.511383627029346</v>
      </c>
      <c r="AM72" s="128"/>
      <c r="AN72" s="129"/>
      <c r="AO72" s="129" t="s">
        <v>14</v>
      </c>
      <c r="AP72" s="128">
        <v>6</v>
      </c>
      <c r="AQ72" s="128">
        <v>95</v>
      </c>
      <c r="AR72" s="128">
        <v>189</v>
      </c>
      <c r="AS72" s="128">
        <v>265</v>
      </c>
      <c r="AT72" s="128">
        <v>140</v>
      </c>
      <c r="AU72" s="128">
        <v>172</v>
      </c>
      <c r="AV72" s="128">
        <v>273</v>
      </c>
      <c r="AW72" s="128"/>
      <c r="AX72" s="128"/>
      <c r="AY72" s="128">
        <v>73</v>
      </c>
      <c r="AZ72" s="128">
        <v>137</v>
      </c>
      <c r="BA72" s="128"/>
      <c r="BB72" s="128">
        <v>24</v>
      </c>
      <c r="BC72" s="128">
        <v>208</v>
      </c>
      <c r="BD72" s="128"/>
      <c r="BE72" s="128">
        <v>154</v>
      </c>
      <c r="BF72" s="128">
        <v>229</v>
      </c>
      <c r="BG72" s="128">
        <v>292</v>
      </c>
      <c r="BH72" s="128"/>
      <c r="BI72" s="128"/>
      <c r="BJ72" s="128">
        <v>180</v>
      </c>
      <c r="BK72" s="128"/>
      <c r="BL72" s="128"/>
      <c r="BM72" s="128">
        <v>8</v>
      </c>
      <c r="BN72" s="128"/>
      <c r="BO72" s="128">
        <v>183</v>
      </c>
      <c r="BP72" s="128"/>
      <c r="BQ72" s="128"/>
      <c r="BR72" s="128">
        <v>262</v>
      </c>
      <c r="BS72" s="128"/>
      <c r="BT72" s="128">
        <v>143</v>
      </c>
      <c r="BU72" s="128"/>
      <c r="BV72" s="128"/>
      <c r="BW72" s="128">
        <v>296</v>
      </c>
      <c r="BX72" s="128">
        <v>327</v>
      </c>
      <c r="BY72" s="128"/>
      <c r="BZ72" s="128"/>
      <c r="CA72" s="128"/>
      <c r="CB72" s="128"/>
      <c r="CC72" s="131">
        <v>118</v>
      </c>
    </row>
    <row r="73" spans="1:81" s="147" customFormat="1">
      <c r="A73" s="143"/>
      <c r="B73" s="143"/>
      <c r="C73" s="143" t="s">
        <v>15</v>
      </c>
      <c r="D73" s="144">
        <v>2.8</v>
      </c>
      <c r="E73" s="144">
        <f>COUNT(AP73:AR73)</f>
        <v>3</v>
      </c>
      <c r="F73" s="144">
        <f>SUM(AP73:AR73)</f>
        <v>5.5</v>
      </c>
      <c r="G73" s="145">
        <f>AVERAGE(AP73:AR73)</f>
        <v>1.8333333333333333</v>
      </c>
      <c r="H73" s="144">
        <f>MAX(AP73:AR73)</f>
        <v>2.8</v>
      </c>
      <c r="I73" s="144">
        <f>MIN(AP73:AR73)</f>
        <v>0.4</v>
      </c>
      <c r="J73" s="146">
        <f>D73-G73</f>
        <v>0.96666666666666656</v>
      </c>
      <c r="K73" s="145">
        <f>STDEV(AP73:AR73)</f>
        <v>1.2662279942148382</v>
      </c>
      <c r="AM73" s="144"/>
      <c r="AN73" s="143"/>
      <c r="AO73" s="143" t="s">
        <v>15</v>
      </c>
      <c r="AP73" s="144">
        <v>2.8</v>
      </c>
      <c r="AQ73" s="144">
        <v>2.2999999999999998</v>
      </c>
      <c r="AR73" s="144">
        <v>0.4</v>
      </c>
      <c r="AS73" s="144">
        <v>0.8</v>
      </c>
      <c r="AT73" s="144">
        <v>1.1000000000000001</v>
      </c>
      <c r="AU73" s="144">
        <v>0.5</v>
      </c>
      <c r="AV73" s="144">
        <v>1.4</v>
      </c>
      <c r="AW73" s="144"/>
      <c r="AX73" s="144"/>
      <c r="AY73" s="153">
        <v>1</v>
      </c>
      <c r="AZ73" s="153">
        <v>1.3</v>
      </c>
      <c r="BA73" s="144"/>
      <c r="BB73" s="144">
        <v>0.49</v>
      </c>
      <c r="BC73" s="144">
        <v>0.96</v>
      </c>
      <c r="BD73" s="144"/>
      <c r="BE73" s="144">
        <v>1.95</v>
      </c>
      <c r="BF73" s="144">
        <v>0.92</v>
      </c>
      <c r="BG73" s="144">
        <v>1.35</v>
      </c>
      <c r="BH73" s="144"/>
      <c r="BI73" s="144"/>
      <c r="BJ73" s="144">
        <v>1.4</v>
      </c>
      <c r="BK73" s="144"/>
      <c r="BL73" s="144"/>
      <c r="BM73" s="144">
        <v>2.4</v>
      </c>
      <c r="BN73" s="144"/>
      <c r="BO73" s="144">
        <v>1.2</v>
      </c>
      <c r="BP73" s="144"/>
      <c r="BQ73" s="144"/>
      <c r="BR73" s="144">
        <v>1.2</v>
      </c>
      <c r="BS73" s="144"/>
      <c r="BT73" s="144">
        <v>2</v>
      </c>
      <c r="BU73" s="144"/>
      <c r="BV73" s="144"/>
      <c r="BW73" s="144">
        <v>1.4</v>
      </c>
      <c r="BX73" s="144">
        <v>0.3</v>
      </c>
      <c r="BY73" s="144"/>
      <c r="BZ73" s="144"/>
      <c r="CA73" s="144"/>
      <c r="CB73" s="144"/>
      <c r="CC73" s="149">
        <v>0.6</v>
      </c>
    </row>
    <row r="74" spans="1:81">
      <c r="A74" s="119" t="s">
        <v>0</v>
      </c>
      <c r="B74" s="119" t="s">
        <v>1</v>
      </c>
      <c r="C74" s="119" t="s">
        <v>2</v>
      </c>
      <c r="D74" s="123"/>
      <c r="E74" s="119" t="s">
        <v>3</v>
      </c>
      <c r="F74" s="119" t="s">
        <v>74</v>
      </c>
      <c r="G74" s="120" t="s">
        <v>4</v>
      </c>
      <c r="H74" s="119" t="s">
        <v>5</v>
      </c>
      <c r="I74" s="119" t="s">
        <v>6</v>
      </c>
      <c r="J74" s="120" t="s">
        <v>7</v>
      </c>
      <c r="K74" s="120" t="s">
        <v>8</v>
      </c>
      <c r="AM74" s="123" t="s">
        <v>10</v>
      </c>
      <c r="AN74" s="123" t="s">
        <v>11</v>
      </c>
      <c r="AO74" s="123" t="s">
        <v>12</v>
      </c>
      <c r="AP74" s="123">
        <v>2007</v>
      </c>
      <c r="AQ74" s="119">
        <v>2006</v>
      </c>
      <c r="AR74" s="119">
        <v>2005</v>
      </c>
      <c r="AS74" s="123">
        <v>2004</v>
      </c>
      <c r="AT74" s="123">
        <v>2003</v>
      </c>
      <c r="AU74" s="123">
        <v>2002</v>
      </c>
      <c r="AV74" s="123">
        <v>1999</v>
      </c>
      <c r="AW74" s="123"/>
      <c r="AX74" s="123"/>
      <c r="AY74" s="123">
        <v>1998</v>
      </c>
      <c r="AZ74" s="123">
        <v>1997</v>
      </c>
      <c r="BA74" s="122">
        <v>1996</v>
      </c>
      <c r="BB74" s="123">
        <v>1995</v>
      </c>
      <c r="BC74" s="123">
        <v>1994</v>
      </c>
      <c r="BD74" s="123"/>
      <c r="BE74" s="123">
        <v>1992</v>
      </c>
      <c r="BF74" s="123">
        <v>1991</v>
      </c>
      <c r="BG74" s="123">
        <v>1990</v>
      </c>
      <c r="BH74" s="123">
        <v>1990</v>
      </c>
      <c r="BI74" s="123">
        <v>1990</v>
      </c>
      <c r="BJ74" s="123">
        <v>1989</v>
      </c>
      <c r="BK74" s="123">
        <v>1989</v>
      </c>
      <c r="BL74" s="123">
        <v>1988</v>
      </c>
      <c r="BM74" s="123">
        <v>1987</v>
      </c>
      <c r="BN74" s="123">
        <v>1987</v>
      </c>
      <c r="BO74" s="123">
        <v>1986</v>
      </c>
      <c r="BP74" s="123">
        <v>1986</v>
      </c>
      <c r="BQ74" s="123">
        <v>1986</v>
      </c>
      <c r="BR74" s="123">
        <v>1985</v>
      </c>
      <c r="BS74" s="123">
        <v>1985</v>
      </c>
      <c r="BT74" s="123">
        <v>1985</v>
      </c>
      <c r="BU74" s="123">
        <v>1984</v>
      </c>
      <c r="BV74" s="123">
        <v>1984</v>
      </c>
      <c r="BW74" s="123">
        <v>1984</v>
      </c>
      <c r="BX74" s="123">
        <v>1983</v>
      </c>
      <c r="BY74" s="123">
        <v>1983</v>
      </c>
      <c r="BZ74" s="123">
        <v>1983</v>
      </c>
      <c r="CA74" s="123">
        <v>1982</v>
      </c>
      <c r="CB74" s="123">
        <v>1981</v>
      </c>
      <c r="CC74" s="123">
        <v>1980</v>
      </c>
    </row>
    <row r="75" spans="1:81">
      <c r="A75" s="123">
        <v>11</v>
      </c>
      <c r="B75" s="124">
        <v>35</v>
      </c>
      <c r="C75" s="124" t="s">
        <v>13</v>
      </c>
      <c r="D75" s="123"/>
      <c r="E75" s="119">
        <f>COUNT(AP75:AR75)</f>
        <v>2</v>
      </c>
      <c r="F75" s="119">
        <f>SUM(AP75:AR75)</f>
        <v>28</v>
      </c>
      <c r="G75" s="120">
        <f>AVERAGE(AP75:AR75)</f>
        <v>14</v>
      </c>
      <c r="H75" s="119">
        <f>MAX(AP75:AR75)</f>
        <v>22</v>
      </c>
      <c r="I75" s="119">
        <f>MIN(AP75:AR75)</f>
        <v>6</v>
      </c>
      <c r="J75" s="125">
        <f>D75-G75</f>
        <v>-14</v>
      </c>
      <c r="K75" s="120">
        <f>STDEV(AP75:AR75)</f>
        <v>11.313708498984761</v>
      </c>
      <c r="AM75" s="123">
        <v>11</v>
      </c>
      <c r="AN75" s="124">
        <v>35</v>
      </c>
      <c r="AO75" s="124" t="s">
        <v>13</v>
      </c>
      <c r="AP75" s="123"/>
      <c r="AQ75" s="123">
        <v>6</v>
      </c>
      <c r="AR75" s="123">
        <v>22</v>
      </c>
      <c r="AS75" s="123">
        <v>2</v>
      </c>
      <c r="AT75" s="123">
        <v>19</v>
      </c>
      <c r="AU75" s="123">
        <v>7</v>
      </c>
      <c r="AV75" s="123">
        <v>11</v>
      </c>
      <c r="AW75" s="123"/>
      <c r="AX75" s="123"/>
      <c r="AY75" s="123">
        <v>30</v>
      </c>
      <c r="AZ75" s="123">
        <v>10</v>
      </c>
      <c r="BA75" s="127"/>
      <c r="BB75" s="123">
        <v>16</v>
      </c>
      <c r="BC75" s="123"/>
      <c r="BD75" s="123"/>
      <c r="BE75" s="123">
        <v>4</v>
      </c>
      <c r="BF75" s="123">
        <v>22</v>
      </c>
      <c r="BG75" s="123">
        <v>7</v>
      </c>
      <c r="BH75" s="123"/>
      <c r="BI75" s="123"/>
      <c r="BJ75" s="123">
        <v>21</v>
      </c>
      <c r="BK75" s="123"/>
      <c r="BL75" s="123"/>
      <c r="BM75" s="123"/>
      <c r="BN75" s="123"/>
      <c r="BO75" s="123">
        <v>17</v>
      </c>
      <c r="BP75" s="123"/>
      <c r="BQ75" s="123"/>
      <c r="BR75" s="123">
        <v>5</v>
      </c>
      <c r="BS75" s="123"/>
      <c r="BT75" s="123">
        <v>22</v>
      </c>
      <c r="BU75" s="123"/>
      <c r="BV75" s="123"/>
      <c r="BW75" s="123">
        <v>24</v>
      </c>
      <c r="BX75" s="123">
        <v>1</v>
      </c>
      <c r="BY75" s="123"/>
      <c r="BZ75" s="123"/>
      <c r="CA75" s="123">
        <v>1</v>
      </c>
      <c r="CB75" s="123"/>
      <c r="CC75" s="126">
        <v>5</v>
      </c>
    </row>
    <row r="76" spans="1:81">
      <c r="A76" s="119"/>
      <c r="B76" s="132"/>
      <c r="C76" s="129">
        <v>0</v>
      </c>
      <c r="D76" s="128"/>
      <c r="E76" s="119">
        <f t="shared" ref="E76:E88" si="28">COUNT(AP76:AT76)</f>
        <v>4</v>
      </c>
      <c r="F76" s="119">
        <f t="shared" ref="F76:F88" si="29">SUM(AP76:AT76)</f>
        <v>97.8</v>
      </c>
      <c r="G76" s="120">
        <f t="shared" ref="G76:G88" si="30">AVERAGE(AP76:AT76)</f>
        <v>24.45</v>
      </c>
      <c r="H76" s="119">
        <f t="shared" ref="H76:H88" si="31">MAX(AP76:CC76)</f>
        <v>25.2</v>
      </c>
      <c r="I76" s="119">
        <f t="shared" ref="I76:I88" si="32">MIN(AP76:CC76)</f>
        <v>18.3</v>
      </c>
      <c r="J76" s="125">
        <f t="shared" ref="J76:J88" si="33">D76-G76</f>
        <v>-24.45</v>
      </c>
      <c r="K76" s="120">
        <f t="shared" ref="K76:K88" si="34">STDEV(AP76:AT76)</f>
        <v>0.67577116442377627</v>
      </c>
      <c r="AM76" s="119"/>
      <c r="AN76" s="132"/>
      <c r="AO76" s="129">
        <v>0</v>
      </c>
      <c r="AP76" s="128"/>
      <c r="AQ76" s="128">
        <v>25.2</v>
      </c>
      <c r="AR76" s="128">
        <v>24.1</v>
      </c>
      <c r="AS76" s="128">
        <v>24.8</v>
      </c>
      <c r="AT76" s="128">
        <v>23.7</v>
      </c>
      <c r="AU76" s="128">
        <v>23.6</v>
      </c>
      <c r="AV76" s="128">
        <v>23.4</v>
      </c>
      <c r="AW76" s="128"/>
      <c r="AX76" s="128"/>
      <c r="AY76" s="152">
        <v>18.7</v>
      </c>
      <c r="AZ76" s="152">
        <v>23.6</v>
      </c>
      <c r="BA76" s="127"/>
      <c r="BB76" s="128">
        <v>23</v>
      </c>
      <c r="BC76" s="128"/>
      <c r="BD76" s="128"/>
      <c r="BE76" s="128">
        <v>22</v>
      </c>
      <c r="BF76" s="128">
        <v>22.7</v>
      </c>
      <c r="BG76" s="128">
        <v>22</v>
      </c>
      <c r="BH76" s="128"/>
      <c r="BI76" s="128"/>
      <c r="BJ76" s="128">
        <v>23.4</v>
      </c>
      <c r="BK76" s="128"/>
      <c r="BL76" s="128"/>
      <c r="BM76" s="128"/>
      <c r="BN76" s="128"/>
      <c r="BO76" s="128">
        <v>23.5</v>
      </c>
      <c r="BP76" s="128"/>
      <c r="BQ76" s="128"/>
      <c r="BR76" s="128">
        <v>22</v>
      </c>
      <c r="BS76" s="128"/>
      <c r="BT76" s="128">
        <v>20.100000000000001</v>
      </c>
      <c r="BU76" s="128"/>
      <c r="BV76" s="128"/>
      <c r="BW76" s="128">
        <v>18.3</v>
      </c>
      <c r="BX76" s="128">
        <v>25</v>
      </c>
      <c r="BY76" s="128"/>
      <c r="BZ76" s="128"/>
      <c r="CA76" s="128">
        <v>23.2</v>
      </c>
      <c r="CB76" s="128"/>
      <c r="CC76" s="131">
        <v>23.4</v>
      </c>
    </row>
    <row r="77" spans="1:81">
      <c r="A77" s="119"/>
      <c r="B77" s="132"/>
      <c r="C77" s="132">
        <v>10</v>
      </c>
      <c r="D77" s="135"/>
      <c r="E77" s="119">
        <f t="shared" si="28"/>
        <v>3</v>
      </c>
      <c r="F77" s="119">
        <f t="shared" si="29"/>
        <v>73.13</v>
      </c>
      <c r="G77" s="120">
        <f t="shared" si="30"/>
        <v>24.376666666666665</v>
      </c>
      <c r="H77" s="119">
        <f t="shared" si="31"/>
        <v>25.99</v>
      </c>
      <c r="I77" s="119">
        <f t="shared" si="32"/>
        <v>18.3</v>
      </c>
      <c r="J77" s="125">
        <f t="shared" si="33"/>
        <v>-24.376666666666665</v>
      </c>
      <c r="K77" s="120">
        <f t="shared" si="34"/>
        <v>0.84476821278581049</v>
      </c>
      <c r="AM77" s="119"/>
      <c r="AN77" s="132"/>
      <c r="AO77" s="132">
        <v>10</v>
      </c>
      <c r="AQ77" s="135">
        <v>25.32</v>
      </c>
      <c r="AR77" s="135">
        <v>24.12</v>
      </c>
      <c r="AS77" s="135"/>
      <c r="AT77" s="135">
        <v>23.69</v>
      </c>
      <c r="AU77" s="135">
        <v>23.81</v>
      </c>
      <c r="AV77" s="121">
        <v>23.7</v>
      </c>
      <c r="AY77" s="125">
        <v>18.57</v>
      </c>
      <c r="AZ77" s="125">
        <v>23.84</v>
      </c>
      <c r="BA77" s="127"/>
      <c r="BO77" s="119">
        <v>23.4</v>
      </c>
      <c r="BR77" s="119">
        <v>21.69</v>
      </c>
      <c r="BT77" s="119">
        <v>19.89</v>
      </c>
      <c r="BW77" s="119">
        <v>18.3</v>
      </c>
      <c r="BX77" s="119">
        <v>25.99</v>
      </c>
      <c r="CA77" s="119">
        <v>23.69</v>
      </c>
      <c r="CC77" s="133">
        <v>23.61</v>
      </c>
    </row>
    <row r="78" spans="1:81">
      <c r="A78" s="119"/>
      <c r="B78" s="132"/>
      <c r="C78" s="132">
        <v>20</v>
      </c>
      <c r="D78" s="135"/>
      <c r="E78" s="119">
        <f t="shared" si="28"/>
        <v>3</v>
      </c>
      <c r="F78" s="119">
        <f t="shared" si="29"/>
        <v>73.12</v>
      </c>
      <c r="G78" s="120">
        <f t="shared" si="30"/>
        <v>24.373333333333335</v>
      </c>
      <c r="H78" s="119">
        <f t="shared" si="31"/>
        <v>25.94</v>
      </c>
      <c r="I78" s="119">
        <f t="shared" si="32"/>
        <v>17.940000000000001</v>
      </c>
      <c r="J78" s="125">
        <f t="shared" si="33"/>
        <v>-24.373333333333335</v>
      </c>
      <c r="K78" s="120">
        <f t="shared" si="34"/>
        <v>0.85850645503300105</v>
      </c>
      <c r="AM78" s="119"/>
      <c r="AN78" s="132"/>
      <c r="AO78" s="132">
        <v>20</v>
      </c>
      <c r="AQ78" s="135">
        <v>25.33</v>
      </c>
      <c r="AR78" s="135">
        <v>24.12</v>
      </c>
      <c r="AS78" s="135"/>
      <c r="AT78" s="135">
        <v>23.67</v>
      </c>
      <c r="AU78" s="135">
        <v>23.8</v>
      </c>
      <c r="AV78" s="121">
        <v>23.58</v>
      </c>
      <c r="AY78" s="125">
        <v>18.16</v>
      </c>
      <c r="AZ78" s="125">
        <v>23.86</v>
      </c>
      <c r="BA78" s="127"/>
      <c r="BO78" s="119">
        <v>23.4</v>
      </c>
      <c r="BR78" s="119">
        <v>19.43</v>
      </c>
      <c r="BT78" s="119">
        <v>19.89</v>
      </c>
      <c r="BW78" s="119">
        <v>17.940000000000001</v>
      </c>
      <c r="BX78" s="119">
        <v>25.94</v>
      </c>
      <c r="CA78" s="119">
        <v>23.57</v>
      </c>
      <c r="CC78" s="133">
        <v>23.61</v>
      </c>
    </row>
    <row r="79" spans="1:81">
      <c r="A79" s="119"/>
      <c r="B79" s="132"/>
      <c r="C79" s="132">
        <v>30</v>
      </c>
      <c r="D79" s="135"/>
      <c r="E79" s="119">
        <f t="shared" si="28"/>
        <v>3</v>
      </c>
      <c r="F79" s="119">
        <f t="shared" si="29"/>
        <v>73.11</v>
      </c>
      <c r="G79" s="120">
        <f t="shared" si="30"/>
        <v>24.37</v>
      </c>
      <c r="H79" s="119">
        <f t="shared" si="31"/>
        <v>25.97</v>
      </c>
      <c r="I79" s="119">
        <f t="shared" si="32"/>
        <v>17.100000000000001</v>
      </c>
      <c r="J79" s="125">
        <f t="shared" si="33"/>
        <v>-24.37</v>
      </c>
      <c r="K79" s="120">
        <f t="shared" si="34"/>
        <v>0.86815897161752453</v>
      </c>
      <c r="AM79" s="119"/>
      <c r="AN79" s="132"/>
      <c r="AO79" s="132">
        <v>30</v>
      </c>
      <c r="AQ79" s="135">
        <v>25.33</v>
      </c>
      <c r="AR79" s="135">
        <v>24.14</v>
      </c>
      <c r="AS79" s="135"/>
      <c r="AT79" s="135">
        <v>23.64</v>
      </c>
      <c r="AU79" s="135">
        <v>23.81</v>
      </c>
      <c r="AV79" s="121">
        <v>23.1</v>
      </c>
      <c r="AY79" s="125">
        <v>17.79</v>
      </c>
      <c r="AZ79" s="125">
        <v>23.86</v>
      </c>
      <c r="BA79" s="127"/>
      <c r="BO79" s="119">
        <v>23.4</v>
      </c>
      <c r="BR79" s="119">
        <v>17.100000000000001</v>
      </c>
      <c r="BT79" s="119">
        <v>19.899999999999999</v>
      </c>
      <c r="BW79" s="119">
        <v>17.28</v>
      </c>
      <c r="BX79" s="119">
        <v>25.97</v>
      </c>
      <c r="CA79" s="119">
        <v>23.25</v>
      </c>
      <c r="CC79" s="133">
        <v>23.62</v>
      </c>
    </row>
    <row r="80" spans="1:81">
      <c r="A80" s="119"/>
      <c r="B80" s="132"/>
      <c r="C80" s="132">
        <v>50</v>
      </c>
      <c r="D80" s="135"/>
      <c r="E80" s="119">
        <f t="shared" si="28"/>
        <v>3</v>
      </c>
      <c r="F80" s="119">
        <f t="shared" si="29"/>
        <v>72.649999999999991</v>
      </c>
      <c r="G80" s="120">
        <f t="shared" si="30"/>
        <v>24.216666666666665</v>
      </c>
      <c r="H80" s="119">
        <f t="shared" si="31"/>
        <v>25.92</v>
      </c>
      <c r="I80" s="119">
        <f t="shared" si="32"/>
        <v>13.29</v>
      </c>
      <c r="J80" s="125">
        <f t="shared" si="33"/>
        <v>-24.216666666666665</v>
      </c>
      <c r="K80" s="120">
        <f t="shared" si="34"/>
        <v>1.0726291686008405</v>
      </c>
      <c r="AM80" s="119"/>
      <c r="AN80" s="132"/>
      <c r="AO80" s="132">
        <v>50</v>
      </c>
      <c r="AQ80" s="135">
        <v>25.33</v>
      </c>
      <c r="AR80" s="135">
        <v>24.13</v>
      </c>
      <c r="AS80" s="135"/>
      <c r="AT80" s="135">
        <v>23.19</v>
      </c>
      <c r="AU80" s="135">
        <v>23.81</v>
      </c>
      <c r="AV80" s="121">
        <v>21.86</v>
      </c>
      <c r="AY80" s="125">
        <v>17.04</v>
      </c>
      <c r="AZ80" s="125">
        <v>23.86</v>
      </c>
      <c r="BA80" s="127"/>
      <c r="BO80" s="119">
        <v>23.4</v>
      </c>
      <c r="BR80" s="119">
        <v>16.59</v>
      </c>
      <c r="BT80" s="119">
        <v>19.829999999999998</v>
      </c>
      <c r="BW80" s="119">
        <v>13.29</v>
      </c>
      <c r="BX80" s="119">
        <v>25.92</v>
      </c>
      <c r="CA80" s="119">
        <v>22.64</v>
      </c>
      <c r="CC80" s="133">
        <v>23.63</v>
      </c>
    </row>
    <row r="81" spans="1:81">
      <c r="A81" s="119"/>
      <c r="B81" s="132"/>
      <c r="C81" s="132">
        <v>75</v>
      </c>
      <c r="D81" s="135"/>
      <c r="E81" s="119">
        <f t="shared" si="28"/>
        <v>3</v>
      </c>
      <c r="F81" s="119">
        <f t="shared" si="29"/>
        <v>70.97</v>
      </c>
      <c r="G81" s="120">
        <f t="shared" si="30"/>
        <v>23.656666666666666</v>
      </c>
      <c r="H81" s="119">
        <f t="shared" si="31"/>
        <v>25.89</v>
      </c>
      <c r="I81" s="119">
        <f t="shared" si="32"/>
        <v>12.7</v>
      </c>
      <c r="J81" s="125">
        <f t="shared" si="33"/>
        <v>-23.656666666666666</v>
      </c>
      <c r="K81" s="120">
        <f t="shared" si="34"/>
        <v>1.6800396820710315</v>
      </c>
      <c r="AM81" s="119"/>
      <c r="AN81" s="132"/>
      <c r="AO81" s="132">
        <v>75</v>
      </c>
      <c r="AQ81" s="135">
        <v>25.33</v>
      </c>
      <c r="AR81" s="135">
        <v>23.67</v>
      </c>
      <c r="AS81" s="135"/>
      <c r="AT81" s="135">
        <v>21.97</v>
      </c>
      <c r="AU81" s="135">
        <v>23.82</v>
      </c>
      <c r="AV81" s="121">
        <v>20.75</v>
      </c>
      <c r="AY81" s="125">
        <v>16.149999999999999</v>
      </c>
      <c r="AZ81" s="125">
        <v>23.87</v>
      </c>
      <c r="BA81" s="127"/>
      <c r="BO81" s="119">
        <v>23.41</v>
      </c>
      <c r="BR81" s="119">
        <v>15.86</v>
      </c>
      <c r="BT81" s="119">
        <v>19.59</v>
      </c>
      <c r="BW81" s="119">
        <v>12.7</v>
      </c>
      <c r="BX81" s="119">
        <v>25.89</v>
      </c>
      <c r="CA81" s="119">
        <v>20.69</v>
      </c>
      <c r="CC81" s="133">
        <v>23.64</v>
      </c>
    </row>
    <row r="82" spans="1:81">
      <c r="A82" s="119"/>
      <c r="B82" s="132"/>
      <c r="C82" s="132">
        <v>100</v>
      </c>
      <c r="D82" s="135"/>
      <c r="E82" s="119">
        <f t="shared" si="28"/>
        <v>3</v>
      </c>
      <c r="F82" s="119">
        <f t="shared" si="29"/>
        <v>68.039999999999992</v>
      </c>
      <c r="G82" s="120">
        <f t="shared" si="30"/>
        <v>22.679999999999996</v>
      </c>
      <c r="H82" s="119">
        <f t="shared" si="31"/>
        <v>25.23</v>
      </c>
      <c r="I82" s="119">
        <f t="shared" si="32"/>
        <v>12.5</v>
      </c>
      <c r="J82" s="125">
        <f t="shared" si="33"/>
        <v>-22.679999999999996</v>
      </c>
      <c r="K82" s="120">
        <f t="shared" si="34"/>
        <v>1.2586103447850741</v>
      </c>
      <c r="AM82" s="119"/>
      <c r="AN82" s="132"/>
      <c r="AO82" s="132">
        <v>100</v>
      </c>
      <c r="AQ82" s="135">
        <v>23.23</v>
      </c>
      <c r="AR82" s="135">
        <v>23.57</v>
      </c>
      <c r="AS82" s="135"/>
      <c r="AT82" s="135">
        <v>21.24</v>
      </c>
      <c r="AU82" s="135">
        <v>23.63</v>
      </c>
      <c r="AV82" s="121">
        <v>20.43</v>
      </c>
      <c r="AY82" s="125">
        <v>15.21</v>
      </c>
      <c r="AZ82" s="125">
        <v>23.87</v>
      </c>
      <c r="BA82" s="127"/>
      <c r="BO82" s="119">
        <v>23.3</v>
      </c>
      <c r="BR82" s="119">
        <v>14.94</v>
      </c>
      <c r="BT82" s="119">
        <v>18.47</v>
      </c>
      <c r="BW82" s="119">
        <v>12.5</v>
      </c>
      <c r="BX82" s="119">
        <v>25.23</v>
      </c>
      <c r="CA82" s="119">
        <v>18.440000000000001</v>
      </c>
      <c r="CC82" s="133">
        <v>23.69</v>
      </c>
    </row>
    <row r="83" spans="1:81">
      <c r="A83" s="119"/>
      <c r="B83" s="132"/>
      <c r="C83" s="132">
        <v>150</v>
      </c>
      <c r="D83" s="135"/>
      <c r="E83" s="119">
        <f t="shared" si="28"/>
        <v>3</v>
      </c>
      <c r="F83" s="119">
        <f t="shared" si="29"/>
        <v>59.72</v>
      </c>
      <c r="G83" s="120">
        <f t="shared" si="30"/>
        <v>19.906666666666666</v>
      </c>
      <c r="H83" s="119">
        <f t="shared" si="31"/>
        <v>22.12</v>
      </c>
      <c r="I83" s="119">
        <f t="shared" si="32"/>
        <v>10.37</v>
      </c>
      <c r="J83" s="125">
        <f t="shared" si="33"/>
        <v>-19.906666666666666</v>
      </c>
      <c r="K83" s="120">
        <f t="shared" si="34"/>
        <v>0.73036520545089734</v>
      </c>
      <c r="AM83" s="119"/>
      <c r="AN83" s="132"/>
      <c r="AO83" s="132">
        <v>150</v>
      </c>
      <c r="AQ83" s="135">
        <v>19.88</v>
      </c>
      <c r="AR83" s="135">
        <v>20.65</v>
      </c>
      <c r="AS83" s="135"/>
      <c r="AT83" s="135">
        <v>19.190000000000001</v>
      </c>
      <c r="AU83" s="135">
        <v>20.53</v>
      </c>
      <c r="AV83" s="121">
        <v>18.89</v>
      </c>
      <c r="AY83" s="125">
        <v>12.3</v>
      </c>
      <c r="AZ83" s="125">
        <v>22.04</v>
      </c>
      <c r="BA83" s="127"/>
      <c r="BO83" s="119">
        <v>22.12</v>
      </c>
      <c r="BR83" s="119">
        <v>13.47</v>
      </c>
      <c r="BT83" s="119">
        <v>13.7</v>
      </c>
      <c r="BW83" s="119">
        <v>10.37</v>
      </c>
      <c r="BX83" s="119">
        <v>17.89</v>
      </c>
      <c r="CA83" s="119">
        <v>14.61</v>
      </c>
      <c r="CC83" s="133">
        <v>19.59</v>
      </c>
    </row>
    <row r="84" spans="1:81">
      <c r="A84" s="119"/>
      <c r="B84" s="132"/>
      <c r="C84" s="132">
        <v>200</v>
      </c>
      <c r="D84" s="135"/>
      <c r="E84" s="119">
        <f t="shared" si="28"/>
        <v>3</v>
      </c>
      <c r="F84" s="119">
        <f t="shared" si="29"/>
        <v>54.22</v>
      </c>
      <c r="G84" s="120">
        <f t="shared" si="30"/>
        <v>18.073333333333334</v>
      </c>
      <c r="H84" s="119">
        <f t="shared" si="31"/>
        <v>20.07</v>
      </c>
      <c r="I84" s="119">
        <f t="shared" si="32"/>
        <v>9.3000000000000007</v>
      </c>
      <c r="J84" s="125">
        <f t="shared" si="33"/>
        <v>-18.073333333333334</v>
      </c>
      <c r="K84" s="120">
        <f t="shared" si="34"/>
        <v>0.61808845105966281</v>
      </c>
      <c r="AM84" s="119"/>
      <c r="AN84" s="132"/>
      <c r="AO84" s="132">
        <v>200</v>
      </c>
      <c r="AQ84" s="135">
        <v>17.37</v>
      </c>
      <c r="AR84" s="135">
        <v>18.32</v>
      </c>
      <c r="AS84" s="135"/>
      <c r="AT84" s="135">
        <v>18.53</v>
      </c>
      <c r="AU84" s="135">
        <v>19.18</v>
      </c>
      <c r="AV84" s="121">
        <v>18.54</v>
      </c>
      <c r="AY84" s="125">
        <v>10.41</v>
      </c>
      <c r="AZ84" s="125">
        <v>19.22</v>
      </c>
      <c r="BA84" s="127"/>
      <c r="BO84" s="119">
        <v>20.07</v>
      </c>
      <c r="BR84" s="119">
        <v>10.97</v>
      </c>
      <c r="BT84" s="119">
        <v>11.86</v>
      </c>
      <c r="BW84" s="119">
        <v>9.3000000000000007</v>
      </c>
      <c r="BX84" s="119">
        <v>16.39</v>
      </c>
      <c r="CA84" s="119">
        <v>11.58</v>
      </c>
      <c r="CC84" s="133">
        <v>18.489999999999998</v>
      </c>
    </row>
    <row r="85" spans="1:81">
      <c r="A85" s="119"/>
      <c r="B85" s="132"/>
      <c r="C85" s="132">
        <v>300</v>
      </c>
      <c r="D85" s="135"/>
      <c r="E85" s="119">
        <f t="shared" si="28"/>
        <v>3</v>
      </c>
      <c r="F85" s="119">
        <f t="shared" si="29"/>
        <v>43.820000000000007</v>
      </c>
      <c r="G85" s="120">
        <f t="shared" si="30"/>
        <v>14.606666666666669</v>
      </c>
      <c r="H85" s="119">
        <f t="shared" si="31"/>
        <v>18.399999999999999</v>
      </c>
      <c r="I85" s="119">
        <f t="shared" si="32"/>
        <v>6.87</v>
      </c>
      <c r="J85" s="125">
        <f t="shared" si="33"/>
        <v>-14.606666666666669</v>
      </c>
      <c r="K85" s="120">
        <f t="shared" si="34"/>
        <v>4.5528708891570027</v>
      </c>
      <c r="AM85" s="119"/>
      <c r="AN85" s="132"/>
      <c r="AO85" s="132">
        <v>300</v>
      </c>
      <c r="AQ85" s="135">
        <v>9.35</v>
      </c>
      <c r="AR85" s="135">
        <v>17.170000000000002</v>
      </c>
      <c r="AS85" s="135"/>
      <c r="AT85" s="135">
        <v>17.3</v>
      </c>
      <c r="AU85" s="135">
        <v>17.16</v>
      </c>
      <c r="AV85" s="121">
        <v>17.22</v>
      </c>
      <c r="AY85" s="125">
        <v>6.87</v>
      </c>
      <c r="AZ85" s="125">
        <v>18.399999999999999</v>
      </c>
      <c r="BA85" s="127"/>
      <c r="CC85" s="133"/>
    </row>
    <row r="86" spans="1:81">
      <c r="A86" s="119"/>
      <c r="B86" s="132"/>
      <c r="C86" s="132">
        <v>400</v>
      </c>
      <c r="D86" s="135"/>
      <c r="E86" s="119">
        <f t="shared" si="28"/>
        <v>3</v>
      </c>
      <c r="F86" s="119">
        <f t="shared" si="29"/>
        <v>41.03</v>
      </c>
      <c r="G86" s="120">
        <f t="shared" si="30"/>
        <v>13.676666666666668</v>
      </c>
      <c r="H86" s="119">
        <f t="shared" si="31"/>
        <v>16.89</v>
      </c>
      <c r="I86" s="119">
        <f t="shared" si="32"/>
        <v>5.66</v>
      </c>
      <c r="J86" s="125">
        <f t="shared" si="33"/>
        <v>-13.676666666666668</v>
      </c>
      <c r="K86" s="120">
        <f t="shared" si="34"/>
        <v>4.3795014937014596</v>
      </c>
      <c r="AM86" s="119"/>
      <c r="AN86" s="132"/>
      <c r="AO86" s="132">
        <v>400</v>
      </c>
      <c r="AQ86" s="135">
        <v>8.6300000000000008</v>
      </c>
      <c r="AR86" s="135">
        <v>16.48</v>
      </c>
      <c r="AS86" s="135"/>
      <c r="AT86" s="135">
        <v>15.92</v>
      </c>
      <c r="AU86" s="135">
        <v>15.45</v>
      </c>
      <c r="AV86" s="121">
        <v>16.559999999999999</v>
      </c>
      <c r="AY86" s="125">
        <v>5.66</v>
      </c>
      <c r="AZ86" s="125">
        <v>16.89</v>
      </c>
      <c r="BA86" s="127"/>
      <c r="CC86" s="133"/>
    </row>
    <row r="87" spans="1:81">
      <c r="A87" s="119"/>
      <c r="B87" s="132"/>
      <c r="C87" s="132">
        <v>500</v>
      </c>
      <c r="E87" s="119">
        <f t="shared" si="28"/>
        <v>0</v>
      </c>
      <c r="F87" s="119">
        <f t="shared" si="29"/>
        <v>0</v>
      </c>
      <c r="G87" s="120" t="e">
        <f t="shared" si="30"/>
        <v>#DIV/0!</v>
      </c>
      <c r="H87" s="119">
        <f t="shared" si="31"/>
        <v>0</v>
      </c>
      <c r="I87" s="119">
        <f t="shared" si="32"/>
        <v>0</v>
      </c>
      <c r="J87" s="125" t="e">
        <f t="shared" si="33"/>
        <v>#DIV/0!</v>
      </c>
      <c r="K87" s="120" t="e">
        <f t="shared" si="34"/>
        <v>#DIV/0!</v>
      </c>
      <c r="AM87" s="119"/>
      <c r="AN87" s="132"/>
      <c r="AO87" s="132">
        <v>500</v>
      </c>
      <c r="AY87" s="125"/>
      <c r="BA87" s="127"/>
      <c r="CC87" s="133"/>
    </row>
    <row r="88" spans="1:81">
      <c r="A88" s="119"/>
      <c r="B88" s="132"/>
      <c r="C88" s="132">
        <v>600</v>
      </c>
      <c r="D88" s="119"/>
      <c r="E88" s="119">
        <f t="shared" si="28"/>
        <v>0</v>
      </c>
      <c r="F88" s="119">
        <f t="shared" si="29"/>
        <v>0</v>
      </c>
      <c r="G88" s="120" t="e">
        <f t="shared" si="30"/>
        <v>#DIV/0!</v>
      </c>
      <c r="H88" s="119">
        <f t="shared" si="31"/>
        <v>0</v>
      </c>
      <c r="I88" s="119">
        <f t="shared" si="32"/>
        <v>0</v>
      </c>
      <c r="J88" s="125" t="e">
        <f t="shared" si="33"/>
        <v>#DIV/0!</v>
      </c>
      <c r="K88" s="120" t="e">
        <f t="shared" si="34"/>
        <v>#DIV/0!</v>
      </c>
      <c r="AM88" s="119"/>
      <c r="AN88" s="132"/>
      <c r="AO88" s="132">
        <v>600</v>
      </c>
      <c r="AP88" s="119"/>
      <c r="AQ88" s="119"/>
      <c r="AR88" s="119"/>
      <c r="AS88" s="119"/>
      <c r="AT88" s="119"/>
      <c r="AU88" s="119"/>
      <c r="AV88" s="119"/>
      <c r="AW88" s="119"/>
      <c r="AX88" s="119"/>
      <c r="AY88" s="120"/>
      <c r="AZ88" s="119"/>
      <c r="BA88" s="127"/>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33"/>
    </row>
    <row r="89" spans="1:81">
      <c r="A89" s="119"/>
      <c r="B89" s="127"/>
      <c r="C89" s="127"/>
      <c r="D89" s="119"/>
      <c r="E89" s="119"/>
      <c r="F89" s="119"/>
      <c r="G89" s="120"/>
      <c r="H89" s="119"/>
      <c r="I89" s="119"/>
      <c r="K89" s="120"/>
      <c r="AM89" s="119"/>
      <c r="AN89" s="127"/>
      <c r="AO89" s="127"/>
      <c r="AP89" s="119"/>
      <c r="AQ89" s="119"/>
      <c r="AR89" s="119"/>
      <c r="AS89" s="119"/>
      <c r="AT89" s="119"/>
      <c r="AU89" s="119"/>
      <c r="AV89" s="119"/>
      <c r="AW89" s="119"/>
      <c r="AX89" s="119"/>
      <c r="AY89" s="120"/>
      <c r="AZ89" s="119"/>
      <c r="BA89" s="127"/>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27"/>
    </row>
    <row r="90" spans="1:81">
      <c r="A90" s="128"/>
      <c r="B90" s="129"/>
      <c r="C90" s="129" t="s">
        <v>14</v>
      </c>
      <c r="D90" s="128"/>
      <c r="E90" s="119">
        <f>COUNT(AP90:AT90)</f>
        <v>4</v>
      </c>
      <c r="F90" s="119">
        <f>SUM(AP90:AT90)</f>
        <v>620</v>
      </c>
      <c r="G90" s="120">
        <f>AVERAGE(AP90:AT90)</f>
        <v>155</v>
      </c>
      <c r="H90" s="119">
        <f>MAX(AP90:CC90)</f>
        <v>347</v>
      </c>
      <c r="I90" s="119">
        <f>MIN(AP90:CC90)</f>
        <v>59</v>
      </c>
      <c r="J90" s="125">
        <f>D90-G90</f>
        <v>-155</v>
      </c>
      <c r="K90" s="120">
        <f>STDEV(AP90:AT90)</f>
        <v>78.264508772069433</v>
      </c>
      <c r="AM90" s="128"/>
      <c r="AN90" s="129"/>
      <c r="AO90" s="129" t="s">
        <v>14</v>
      </c>
      <c r="AP90" s="128"/>
      <c r="AQ90" s="128">
        <v>67</v>
      </c>
      <c r="AR90" s="128">
        <v>193</v>
      </c>
      <c r="AS90" s="128">
        <v>243</v>
      </c>
      <c r="AT90" s="128">
        <v>117</v>
      </c>
      <c r="AU90" s="128">
        <v>269</v>
      </c>
      <c r="AV90" s="128">
        <v>261</v>
      </c>
      <c r="AW90" s="128"/>
      <c r="AX90" s="128"/>
      <c r="AY90" s="128">
        <v>285</v>
      </c>
      <c r="AZ90" s="128">
        <v>142</v>
      </c>
      <c r="BA90" s="127"/>
      <c r="BB90" s="128"/>
      <c r="BC90" s="128"/>
      <c r="BD90" s="128"/>
      <c r="BE90" s="128"/>
      <c r="BF90" s="128"/>
      <c r="BG90" s="128"/>
      <c r="BH90" s="128"/>
      <c r="BI90" s="128"/>
      <c r="BJ90" s="128"/>
      <c r="BK90" s="128"/>
      <c r="BL90" s="128"/>
      <c r="BM90" s="128"/>
      <c r="BN90" s="128"/>
      <c r="BO90" s="128">
        <v>152</v>
      </c>
      <c r="BP90" s="128"/>
      <c r="BQ90" s="128"/>
      <c r="BR90" s="128">
        <v>220</v>
      </c>
      <c r="BS90" s="128"/>
      <c r="BT90" s="128">
        <v>180</v>
      </c>
      <c r="BU90" s="128"/>
      <c r="BV90" s="128"/>
      <c r="BW90" s="128">
        <v>276</v>
      </c>
      <c r="BX90" s="128">
        <v>326</v>
      </c>
      <c r="BY90" s="128"/>
      <c r="BZ90" s="128"/>
      <c r="CA90" s="128">
        <v>347</v>
      </c>
      <c r="CB90" s="128"/>
      <c r="CC90" s="131">
        <v>59</v>
      </c>
    </row>
    <row r="91" spans="1:81">
      <c r="A91" s="119"/>
      <c r="B91" s="132"/>
      <c r="C91" s="132" t="s">
        <v>15</v>
      </c>
      <c r="D91" s="119"/>
      <c r="E91" s="119">
        <f>COUNT(AP91:AT91)</f>
        <v>4</v>
      </c>
      <c r="F91" s="119">
        <f>SUM(AP91:AT91)</f>
        <v>5.8</v>
      </c>
      <c r="G91" s="120">
        <f>AVERAGE(AP91:AT91)</f>
        <v>1.45</v>
      </c>
      <c r="H91" s="119">
        <f>MAX(AP91:CC91)</f>
        <v>3.1</v>
      </c>
      <c r="I91" s="119">
        <f>MIN(AP91:CC91)</f>
        <v>0.4</v>
      </c>
      <c r="J91" s="125">
        <f>D91-G91</f>
        <v>-1.45</v>
      </c>
      <c r="K91" s="120">
        <f>STDEV(AP91:AT91)</f>
        <v>0.50662280511902202</v>
      </c>
      <c r="AM91" s="119"/>
      <c r="AN91" s="132"/>
      <c r="AO91" s="132" t="s">
        <v>15</v>
      </c>
      <c r="AP91" s="119"/>
      <c r="AQ91" s="119">
        <v>1.9</v>
      </c>
      <c r="AR91" s="119">
        <v>0.8</v>
      </c>
      <c r="AS91" s="119">
        <v>1.8</v>
      </c>
      <c r="AT91" s="119">
        <v>1.3</v>
      </c>
      <c r="AU91" s="119">
        <v>0.4</v>
      </c>
      <c r="AV91" s="119">
        <v>3.1</v>
      </c>
      <c r="AW91" s="119"/>
      <c r="AX91" s="119"/>
      <c r="AY91" s="151">
        <v>0.4</v>
      </c>
      <c r="AZ91" s="151">
        <v>1.2</v>
      </c>
      <c r="BA91" s="127"/>
      <c r="BB91" s="119"/>
      <c r="BC91" s="119"/>
      <c r="BD91" s="119"/>
      <c r="BE91" s="119"/>
      <c r="BF91" s="119"/>
      <c r="BG91" s="119"/>
      <c r="BH91" s="119"/>
      <c r="BI91" s="119"/>
      <c r="BJ91" s="119"/>
      <c r="BK91" s="119"/>
      <c r="BL91" s="119"/>
      <c r="BM91" s="119"/>
      <c r="BN91" s="119"/>
      <c r="BO91" s="119">
        <v>0.5</v>
      </c>
      <c r="BP91" s="119"/>
      <c r="BQ91" s="119"/>
      <c r="BR91" s="119">
        <v>1.5</v>
      </c>
      <c r="BS91" s="119"/>
      <c r="BT91" s="119">
        <v>1.4</v>
      </c>
      <c r="BU91" s="119"/>
      <c r="BV91" s="119"/>
      <c r="BW91" s="119">
        <v>1.9</v>
      </c>
      <c r="BX91" s="119">
        <v>0.9</v>
      </c>
      <c r="BY91" s="119"/>
      <c r="BZ91" s="119"/>
      <c r="CA91" s="119">
        <v>2</v>
      </c>
      <c r="CB91" s="119"/>
      <c r="CC91" s="133">
        <v>0.6</v>
      </c>
    </row>
    <row r="92" spans="1:81">
      <c r="A92" s="119" t="s">
        <v>0</v>
      </c>
      <c r="B92" s="119" t="s">
        <v>1</v>
      </c>
      <c r="C92" s="119" t="s">
        <v>2</v>
      </c>
      <c r="D92" s="119"/>
      <c r="E92" s="119" t="s">
        <v>3</v>
      </c>
      <c r="F92" s="119" t="s">
        <v>74</v>
      </c>
      <c r="G92" s="120" t="s">
        <v>4</v>
      </c>
      <c r="H92" s="119" t="s">
        <v>5</v>
      </c>
      <c r="I92" s="119" t="s">
        <v>6</v>
      </c>
      <c r="J92" s="120" t="s">
        <v>7</v>
      </c>
      <c r="K92" s="120" t="s">
        <v>8</v>
      </c>
      <c r="M92" s="121" t="s">
        <v>76</v>
      </c>
      <c r="N92" s="121">
        <v>36</v>
      </c>
      <c r="O92" s="121">
        <v>37</v>
      </c>
      <c r="P92" s="121">
        <v>38</v>
      </c>
      <c r="Q92" s="121">
        <v>39</v>
      </c>
      <c r="R92" s="121">
        <v>40</v>
      </c>
      <c r="S92" s="121">
        <v>49</v>
      </c>
      <c r="T92" s="121">
        <v>58</v>
      </c>
      <c r="U92" s="121">
        <v>47</v>
      </c>
      <c r="V92" s="121">
        <v>46</v>
      </c>
      <c r="W92" s="121">
        <v>56</v>
      </c>
      <c r="X92" s="121">
        <v>66</v>
      </c>
      <c r="Y92" s="121">
        <v>76</v>
      </c>
      <c r="Z92" s="121">
        <v>75</v>
      </c>
      <c r="AA92" s="121">
        <v>64</v>
      </c>
      <c r="AB92" s="121">
        <v>54</v>
      </c>
      <c r="AC92" s="121">
        <v>45</v>
      </c>
      <c r="AD92" s="121">
        <v>35</v>
      </c>
      <c r="AE92" s="121">
        <v>34</v>
      </c>
      <c r="AF92" s="121">
        <v>33</v>
      </c>
      <c r="AG92" s="121">
        <v>32</v>
      </c>
      <c r="AH92" s="121">
        <v>31</v>
      </c>
      <c r="AI92" s="121">
        <v>42</v>
      </c>
      <c r="AJ92" s="121">
        <v>53</v>
      </c>
      <c r="AK92" s="121">
        <v>44</v>
      </c>
      <c r="AL92" s="121" t="s">
        <v>9</v>
      </c>
      <c r="AM92" s="119" t="s">
        <v>10</v>
      </c>
      <c r="AN92" s="119" t="s">
        <v>11</v>
      </c>
      <c r="AO92" s="119" t="s">
        <v>12</v>
      </c>
      <c r="AP92" s="119">
        <v>2007</v>
      </c>
      <c r="AQ92" s="119">
        <v>2006</v>
      </c>
      <c r="AR92" s="119">
        <v>2005</v>
      </c>
      <c r="AS92" s="119">
        <v>2004</v>
      </c>
      <c r="AT92" s="119">
        <v>2003</v>
      </c>
      <c r="AU92" s="119">
        <v>2002</v>
      </c>
      <c r="AV92" s="119"/>
      <c r="AW92" s="119"/>
      <c r="AX92" s="119"/>
      <c r="AY92" s="119">
        <v>1998</v>
      </c>
      <c r="AZ92" s="119"/>
      <c r="BA92" s="122">
        <v>1996</v>
      </c>
      <c r="BB92" s="119">
        <v>1995</v>
      </c>
      <c r="BC92" s="119">
        <v>1994</v>
      </c>
      <c r="BD92" s="119"/>
      <c r="BE92" s="119">
        <v>1992</v>
      </c>
      <c r="BF92" s="119">
        <v>1991</v>
      </c>
      <c r="BG92" s="119">
        <v>1990</v>
      </c>
      <c r="BH92" s="119">
        <v>1990</v>
      </c>
      <c r="BI92" s="119">
        <v>1990</v>
      </c>
      <c r="BJ92" s="119">
        <v>1989</v>
      </c>
      <c r="BK92" s="119">
        <v>1989</v>
      </c>
      <c r="BL92" s="119">
        <v>1988</v>
      </c>
      <c r="BM92" s="119">
        <v>1987</v>
      </c>
      <c r="BN92" s="119">
        <v>1987</v>
      </c>
      <c r="BO92" s="119">
        <v>1986</v>
      </c>
      <c r="BP92" s="119">
        <v>1986</v>
      </c>
      <c r="BQ92" s="119">
        <v>1986</v>
      </c>
      <c r="BR92" s="119">
        <v>1985</v>
      </c>
      <c r="BS92" s="119">
        <v>1985</v>
      </c>
      <c r="BT92" s="119">
        <v>1985</v>
      </c>
      <c r="BU92" s="119">
        <v>1984</v>
      </c>
      <c r="BV92" s="119">
        <v>1984</v>
      </c>
      <c r="BW92" s="119">
        <v>1984</v>
      </c>
      <c r="BX92" s="119">
        <v>1983</v>
      </c>
      <c r="BY92" s="119">
        <v>1983</v>
      </c>
      <c r="BZ92" s="119">
        <v>1983</v>
      </c>
      <c r="CA92" s="119">
        <v>1982</v>
      </c>
      <c r="CB92" s="119">
        <v>1981</v>
      </c>
      <c r="CC92" s="119">
        <v>1980</v>
      </c>
    </row>
    <row r="93" spans="1:81">
      <c r="A93" s="123">
        <v>11</v>
      </c>
      <c r="B93" s="124">
        <v>36</v>
      </c>
      <c r="C93" s="124" t="s">
        <v>13</v>
      </c>
      <c r="D93" s="123"/>
      <c r="E93" s="121">
        <f t="shared" ref="E93:E106" si="35">COUNT(AP93:AR93)</f>
        <v>2</v>
      </c>
      <c r="F93" s="121">
        <f t="shared" ref="F93:F106" si="36">SUM(AP93:AR93)</f>
        <v>32</v>
      </c>
      <c r="G93" s="125">
        <f t="shared" ref="G93:G106" si="37">AVERAGE(AP93:AR93)</f>
        <v>16</v>
      </c>
      <c r="H93" s="121">
        <f t="shared" ref="H93:H106" si="38">MAX(AP93:AR93)</f>
        <v>24</v>
      </c>
      <c r="I93" s="121">
        <f t="shared" ref="I93:I106" si="39">MIN(AP93:AR93)</f>
        <v>8</v>
      </c>
      <c r="J93" s="125">
        <f t="shared" ref="J93:J106" si="40">D93-G93</f>
        <v>-16</v>
      </c>
      <c r="K93" s="125">
        <f t="shared" ref="K93:K106" si="41">STDEV(AP93:AR93)</f>
        <v>11.313708498984761</v>
      </c>
      <c r="M93" s="121" t="s">
        <v>4</v>
      </c>
      <c r="AM93" s="123">
        <v>11</v>
      </c>
      <c r="AN93" s="124">
        <v>36</v>
      </c>
      <c r="AO93" s="124" t="s">
        <v>13</v>
      </c>
      <c r="AP93" s="123"/>
      <c r="AQ93" s="123">
        <v>8</v>
      </c>
      <c r="AR93" s="123">
        <v>24</v>
      </c>
      <c r="AS93" s="123">
        <v>5</v>
      </c>
      <c r="AT93" s="123">
        <v>18</v>
      </c>
      <c r="AU93" s="123">
        <v>8</v>
      </c>
      <c r="AV93" s="123"/>
      <c r="AW93" s="123"/>
      <c r="AX93" s="123"/>
      <c r="AY93" s="123">
        <v>9</v>
      </c>
      <c r="AZ93" s="123"/>
      <c r="BA93" s="127">
        <v>11</v>
      </c>
      <c r="BB93" s="123">
        <v>17</v>
      </c>
      <c r="BC93" s="123"/>
      <c r="BD93" s="123"/>
      <c r="BE93" s="123"/>
      <c r="BF93" s="123"/>
      <c r="BG93" s="123"/>
      <c r="BH93" s="123">
        <v>13</v>
      </c>
      <c r="BI93" s="123"/>
      <c r="BJ93" s="123"/>
      <c r="BK93" s="123">
        <v>22</v>
      </c>
      <c r="BL93" s="123">
        <v>28</v>
      </c>
      <c r="BM93" s="123"/>
      <c r="BN93" s="123"/>
      <c r="BO93" s="123"/>
      <c r="BP93" s="123">
        <v>18</v>
      </c>
      <c r="BQ93" s="123"/>
      <c r="BR93" s="123"/>
      <c r="BS93" s="123">
        <v>8</v>
      </c>
      <c r="BT93" s="123"/>
      <c r="BU93" s="123">
        <v>12</v>
      </c>
      <c r="BV93" s="123"/>
      <c r="BW93" s="123"/>
      <c r="BX93" s="123"/>
      <c r="BY93" s="123"/>
      <c r="BZ93" s="123">
        <v>4</v>
      </c>
      <c r="CA93" s="123"/>
      <c r="CB93" s="123"/>
      <c r="CC93" s="126">
        <v>5</v>
      </c>
    </row>
    <row r="94" spans="1:81">
      <c r="A94" s="119"/>
      <c r="B94" s="132"/>
      <c r="C94" s="129">
        <v>0</v>
      </c>
      <c r="D94" s="128"/>
      <c r="E94" s="119">
        <f t="shared" si="35"/>
        <v>2</v>
      </c>
      <c r="F94" s="119">
        <f t="shared" si="36"/>
        <v>48.2</v>
      </c>
      <c r="G94" s="120">
        <f t="shared" si="37"/>
        <v>24.1</v>
      </c>
      <c r="H94" s="119">
        <f t="shared" si="38"/>
        <v>24.8</v>
      </c>
      <c r="I94" s="119">
        <f t="shared" si="39"/>
        <v>23.4</v>
      </c>
      <c r="J94" s="125">
        <f t="shared" si="40"/>
        <v>-24.1</v>
      </c>
      <c r="K94" s="120">
        <f t="shared" si="41"/>
        <v>0.98994949366116802</v>
      </c>
      <c r="M94" s="121">
        <v>0</v>
      </c>
      <c r="N94" s="130">
        <f t="shared" ref="N94:N106" si="42">G94*1</f>
        <v>24.1</v>
      </c>
      <c r="O94" s="130">
        <f t="shared" ref="O94:O106" si="43">G112*1</f>
        <v>24.5</v>
      </c>
      <c r="P94" s="130">
        <f t="shared" ref="P94:P106" si="44">G130*1</f>
        <v>24.266666666666666</v>
      </c>
      <c r="Q94" s="130">
        <f t="shared" ref="Q94:Q106" si="45">G148*1</f>
        <v>23.4</v>
      </c>
      <c r="R94" s="130">
        <f t="shared" ref="R94:R106" si="46">G166*1</f>
        <v>23.545454545454547</v>
      </c>
      <c r="S94" s="130">
        <f t="shared" ref="S94:S106" si="47">G346*1</f>
        <v>23.674999999999997</v>
      </c>
      <c r="T94" s="130">
        <f t="shared" ref="T94:T106" si="48">G400*1</f>
        <v>23.550000000000004</v>
      </c>
      <c r="U94" s="130">
        <f t="shared" ref="U94:U106" si="49">G328*1</f>
        <v>23.95</v>
      </c>
      <c r="V94" s="130">
        <f t="shared" ref="V94:V106" si="50">G184*1</f>
        <v>22.499999999999996</v>
      </c>
      <c r="W94" s="130">
        <f t="shared" ref="W94:W106" si="51">G202*1</f>
        <v>22.82</v>
      </c>
      <c r="X94" s="130">
        <f t="shared" ref="X94:X106" si="52">G220*1</f>
        <v>23.000000000000004</v>
      </c>
      <c r="Y94" s="130">
        <f t="shared" ref="Y94:Y106" si="53">G238*1</f>
        <v>23.06</v>
      </c>
      <c r="Z94" s="130">
        <f t="shared" ref="Z94:Z106" si="54">G256*1</f>
        <v>22.779999999999998</v>
      </c>
      <c r="AA94" s="130">
        <f t="shared" ref="AA94:AA106" si="55">G418*1</f>
        <v>22.5</v>
      </c>
      <c r="AB94" s="130">
        <f t="shared" ref="AB94:AB106" si="56">G382*1</f>
        <v>22.600000000000005</v>
      </c>
      <c r="AC94" s="130">
        <f t="shared" ref="AC94:AC106" si="57">G310*1</f>
        <v>22.949999999999996</v>
      </c>
      <c r="AD94" s="130">
        <f t="shared" ref="AD94:AD106" si="58">G76*1</f>
        <v>24.45</v>
      </c>
      <c r="AE94" s="130">
        <f t="shared" ref="AE94:AE106" si="59">G58*1</f>
        <v>24.766666666666666</v>
      </c>
      <c r="AF94" s="130">
        <f t="shared" ref="AF94:AF106" si="60">G40*1</f>
        <v>24.8</v>
      </c>
      <c r="AG94" s="130">
        <f t="shared" ref="AG94:AG106" si="61">G22*1</f>
        <v>24.9</v>
      </c>
      <c r="AH94" s="130">
        <f t="shared" ref="AH94:AH106" si="62">G4*1</f>
        <v>24.6</v>
      </c>
      <c r="AI94" s="130">
        <f t="shared" ref="AI94:AI106" si="63">G274*1</f>
        <v>23.537499999999998</v>
      </c>
      <c r="AJ94" s="130">
        <f t="shared" ref="AJ94:AJ106" si="64">G364*1</f>
        <v>23.185714285714287</v>
      </c>
      <c r="AK94" s="130">
        <f t="shared" ref="AK94:AK106" si="65">G292*1</f>
        <v>24.599999999999998</v>
      </c>
      <c r="AL94" s="130">
        <f t="shared" ref="AL94:AL106" si="66">AVERAGE(N94:AK94)</f>
        <v>23.668208423520923</v>
      </c>
      <c r="AM94" s="119"/>
      <c r="AN94" s="132"/>
      <c r="AO94" s="129">
        <v>0</v>
      </c>
      <c r="AP94" s="128"/>
      <c r="AQ94" s="128">
        <v>24.8</v>
      </c>
      <c r="AR94" s="128">
        <v>23.4</v>
      </c>
      <c r="AS94" s="128">
        <v>24.6</v>
      </c>
      <c r="AT94" s="128">
        <v>23.5</v>
      </c>
      <c r="AU94" s="128">
        <v>23.5</v>
      </c>
      <c r="AV94" s="128"/>
      <c r="AW94" s="128"/>
      <c r="AX94" s="128"/>
      <c r="AY94" s="128">
        <v>25.2</v>
      </c>
      <c r="AZ94" s="128"/>
      <c r="BA94" s="134">
        <v>24.1</v>
      </c>
      <c r="BB94" s="128">
        <v>23</v>
      </c>
      <c r="BC94" s="128"/>
      <c r="BD94" s="128"/>
      <c r="BE94" s="128"/>
      <c r="BF94" s="128"/>
      <c r="BG94" s="128"/>
      <c r="BH94" s="128">
        <v>21.4</v>
      </c>
      <c r="BI94" s="128"/>
      <c r="BJ94" s="128"/>
      <c r="BK94" s="128">
        <v>23.4</v>
      </c>
      <c r="BL94" s="128">
        <v>21.7</v>
      </c>
      <c r="BM94" s="128"/>
      <c r="BN94" s="128"/>
      <c r="BO94" s="128"/>
      <c r="BP94" s="128">
        <v>23.2</v>
      </c>
      <c r="BQ94" s="128"/>
      <c r="BR94" s="128"/>
      <c r="BS94" s="128">
        <v>23.2</v>
      </c>
      <c r="BT94" s="128"/>
      <c r="BU94" s="128">
        <v>19</v>
      </c>
      <c r="BV94" s="128"/>
      <c r="BW94" s="128"/>
      <c r="BX94" s="128"/>
      <c r="BY94" s="128"/>
      <c r="BZ94" s="128">
        <v>25</v>
      </c>
      <c r="CA94" s="128"/>
      <c r="CB94" s="128"/>
      <c r="CC94" s="131">
        <v>23.2</v>
      </c>
    </row>
    <row r="95" spans="1:81">
      <c r="A95" s="119"/>
      <c r="B95" s="132"/>
      <c r="C95" s="132">
        <v>10</v>
      </c>
      <c r="D95" s="135"/>
      <c r="E95" s="119">
        <f t="shared" si="35"/>
        <v>2</v>
      </c>
      <c r="F95" s="119">
        <f t="shared" si="36"/>
        <v>48.13</v>
      </c>
      <c r="G95" s="120">
        <f t="shared" si="37"/>
        <v>24.065000000000001</v>
      </c>
      <c r="H95" s="119">
        <f t="shared" si="38"/>
        <v>24.71</v>
      </c>
      <c r="I95" s="119">
        <f t="shared" si="39"/>
        <v>23.42</v>
      </c>
      <c r="J95" s="125">
        <f t="shared" si="40"/>
        <v>-24.065000000000001</v>
      </c>
      <c r="K95" s="120">
        <f t="shared" si="41"/>
        <v>0.91216774773064568</v>
      </c>
      <c r="M95" s="121">
        <v>10</v>
      </c>
      <c r="N95" s="130">
        <f t="shared" si="42"/>
        <v>24.065000000000001</v>
      </c>
      <c r="O95" s="130">
        <f t="shared" si="43"/>
        <v>24.59</v>
      </c>
      <c r="P95" s="130">
        <f t="shared" si="44"/>
        <v>24.349999999999998</v>
      </c>
      <c r="Q95" s="130">
        <f t="shared" si="45"/>
        <v>21.272500000000001</v>
      </c>
      <c r="R95" s="130">
        <f t="shared" si="46"/>
        <v>23.121818181818181</v>
      </c>
      <c r="S95" s="130">
        <f t="shared" si="47"/>
        <v>23.515000000000001</v>
      </c>
      <c r="T95" s="130">
        <f t="shared" si="48"/>
        <v>23.083749999999998</v>
      </c>
      <c r="U95" s="130">
        <f t="shared" si="49"/>
        <v>24.86</v>
      </c>
      <c r="V95" s="130">
        <f t="shared" si="50"/>
        <v>22.255714285714287</v>
      </c>
      <c r="W95" s="130">
        <f t="shared" si="51"/>
        <v>22.434000000000001</v>
      </c>
      <c r="X95" s="130">
        <f t="shared" si="52"/>
        <v>22.514000000000003</v>
      </c>
      <c r="Y95" s="130">
        <f t="shared" si="53"/>
        <v>22.648</v>
      </c>
      <c r="Z95" s="130">
        <f t="shared" si="54"/>
        <v>22.333999999999996</v>
      </c>
      <c r="AA95" s="130">
        <f t="shared" si="55"/>
        <v>21.69</v>
      </c>
      <c r="AB95" s="130">
        <f t="shared" si="56"/>
        <v>21.8</v>
      </c>
      <c r="AC95" s="130">
        <f t="shared" si="57"/>
        <v>22.377499999999998</v>
      </c>
      <c r="AD95" s="130">
        <f t="shared" si="58"/>
        <v>24.376666666666665</v>
      </c>
      <c r="AE95" s="130">
        <f t="shared" si="59"/>
        <v>24.803333333333331</v>
      </c>
      <c r="AF95" s="130">
        <f t="shared" si="60"/>
        <v>25.119999999999997</v>
      </c>
      <c r="AG95" s="130">
        <f t="shared" si="61"/>
        <v>25.46</v>
      </c>
      <c r="AH95" s="130">
        <f t="shared" si="62"/>
        <v>24.630000000000003</v>
      </c>
      <c r="AI95" s="130">
        <f t="shared" si="63"/>
        <v>23.48</v>
      </c>
      <c r="AJ95" s="130">
        <f t="shared" si="64"/>
        <v>22.195714285714285</v>
      </c>
      <c r="AK95" s="130">
        <f t="shared" si="65"/>
        <v>25.064999999999998</v>
      </c>
      <c r="AL95" s="130">
        <f t="shared" si="66"/>
        <v>23.418416531385287</v>
      </c>
      <c r="AM95" s="119"/>
      <c r="AN95" s="132"/>
      <c r="AO95" s="132">
        <v>10</v>
      </c>
      <c r="AQ95" s="135">
        <v>24.71</v>
      </c>
      <c r="AR95" s="135">
        <v>23.42</v>
      </c>
      <c r="AS95" s="135">
        <v>24.66</v>
      </c>
      <c r="AT95" s="135">
        <v>23.6</v>
      </c>
      <c r="AY95" s="121">
        <v>22.67</v>
      </c>
      <c r="BA95" s="136">
        <v>24.1</v>
      </c>
      <c r="BB95" s="121">
        <v>22.96</v>
      </c>
      <c r="BH95" s="119">
        <v>19.64</v>
      </c>
      <c r="BK95" s="119">
        <v>22.45</v>
      </c>
      <c r="BL95" s="119">
        <v>21.37</v>
      </c>
      <c r="BP95" s="119">
        <v>23.1</v>
      </c>
      <c r="BS95" s="119">
        <v>22.94</v>
      </c>
      <c r="BU95" s="119">
        <v>19.16</v>
      </c>
      <c r="BZ95" s="119">
        <v>25.41</v>
      </c>
      <c r="CC95" s="133">
        <v>23.29</v>
      </c>
    </row>
    <row r="96" spans="1:81">
      <c r="A96" s="119"/>
      <c r="B96" s="132"/>
      <c r="C96" s="132">
        <v>20</v>
      </c>
      <c r="D96" s="135"/>
      <c r="E96" s="119">
        <f t="shared" si="35"/>
        <v>2</v>
      </c>
      <c r="F96" s="119">
        <f t="shared" si="36"/>
        <v>48.06</v>
      </c>
      <c r="G96" s="120">
        <f t="shared" si="37"/>
        <v>24.03</v>
      </c>
      <c r="H96" s="119">
        <f t="shared" si="38"/>
        <v>24.75</v>
      </c>
      <c r="I96" s="119">
        <f t="shared" si="39"/>
        <v>23.31</v>
      </c>
      <c r="J96" s="125">
        <f t="shared" si="40"/>
        <v>-24.03</v>
      </c>
      <c r="K96" s="120">
        <f t="shared" si="41"/>
        <v>1.0182337649086295</v>
      </c>
      <c r="M96" s="121">
        <v>20</v>
      </c>
      <c r="N96" s="130">
        <f t="shared" si="42"/>
        <v>24.03</v>
      </c>
      <c r="O96" s="130">
        <f t="shared" si="43"/>
        <v>24.59</v>
      </c>
      <c r="P96" s="130">
        <f t="shared" si="44"/>
        <v>24.356666666666669</v>
      </c>
      <c r="Q96" s="130">
        <f t="shared" si="45"/>
        <v>23.767499999999998</v>
      </c>
      <c r="R96" s="130">
        <f t="shared" si="46"/>
        <v>23.014545454545456</v>
      </c>
      <c r="S96" s="130">
        <f t="shared" si="47"/>
        <v>23.49</v>
      </c>
      <c r="T96" s="130">
        <f t="shared" si="48"/>
        <v>23.081250000000004</v>
      </c>
      <c r="U96" s="130">
        <f t="shared" si="49"/>
        <v>24.85</v>
      </c>
      <c r="V96" s="130">
        <f t="shared" si="50"/>
        <v>22.117142857142856</v>
      </c>
      <c r="W96" s="130">
        <f t="shared" si="51"/>
        <v>22.423999999999999</v>
      </c>
      <c r="X96" s="130">
        <f t="shared" si="52"/>
        <v>22.464000000000002</v>
      </c>
      <c r="Y96" s="130">
        <f t="shared" si="53"/>
        <v>22.635999999999999</v>
      </c>
      <c r="Z96" s="130">
        <f t="shared" si="54"/>
        <v>22.175999999999998</v>
      </c>
      <c r="AA96" s="130">
        <f t="shared" si="55"/>
        <v>21.656666666666666</v>
      </c>
      <c r="AB96" s="130">
        <f t="shared" si="56"/>
        <v>21.713333333333335</v>
      </c>
      <c r="AC96" s="130">
        <f t="shared" si="57"/>
        <v>22.3675</v>
      </c>
      <c r="AD96" s="130">
        <f t="shared" si="58"/>
        <v>24.373333333333335</v>
      </c>
      <c r="AE96" s="130">
        <f t="shared" si="59"/>
        <v>24.810000000000002</v>
      </c>
      <c r="AF96" s="130">
        <f t="shared" si="60"/>
        <v>25.130000000000003</v>
      </c>
      <c r="AG96" s="130">
        <f t="shared" si="61"/>
        <v>25.45</v>
      </c>
      <c r="AH96" s="130">
        <f t="shared" si="62"/>
        <v>24.627999999999997</v>
      </c>
      <c r="AI96" s="130">
        <f t="shared" si="63"/>
        <v>23.423333333333332</v>
      </c>
      <c r="AJ96" s="130">
        <f t="shared" si="64"/>
        <v>22.669999999999998</v>
      </c>
      <c r="AK96" s="130">
        <f t="shared" si="65"/>
        <v>25.060000000000002</v>
      </c>
      <c r="AL96" s="130">
        <f t="shared" si="66"/>
        <v>23.511636318542571</v>
      </c>
      <c r="AM96" s="119"/>
      <c r="AN96" s="132"/>
      <c r="AO96" s="132">
        <v>20</v>
      </c>
      <c r="AQ96" s="135">
        <v>24.75</v>
      </c>
      <c r="AR96" s="135">
        <v>23.31</v>
      </c>
      <c r="AS96" s="135">
        <v>24.66</v>
      </c>
      <c r="AT96" s="135">
        <v>23.6</v>
      </c>
      <c r="AY96" s="121">
        <v>22.72</v>
      </c>
      <c r="BA96" s="136">
        <v>24.11</v>
      </c>
      <c r="BB96" s="121">
        <v>22.87</v>
      </c>
      <c r="BH96" s="119">
        <v>19.63</v>
      </c>
      <c r="BK96" s="119">
        <v>22.48</v>
      </c>
      <c r="BL96" s="119">
        <v>20.61</v>
      </c>
      <c r="BP96" s="119">
        <v>23.09</v>
      </c>
      <c r="BS96" s="119">
        <v>22.8</v>
      </c>
      <c r="BU96" s="119">
        <v>18.95</v>
      </c>
      <c r="BZ96" s="119">
        <v>25.41</v>
      </c>
      <c r="CC96" s="133">
        <v>23.28</v>
      </c>
    </row>
    <row r="97" spans="1:81">
      <c r="A97" s="119"/>
      <c r="B97" s="132"/>
      <c r="C97" s="132">
        <v>30</v>
      </c>
      <c r="D97" s="135"/>
      <c r="E97" s="119">
        <f t="shared" si="35"/>
        <v>2</v>
      </c>
      <c r="F97" s="119">
        <f t="shared" si="36"/>
        <v>48.04</v>
      </c>
      <c r="G97" s="120">
        <f t="shared" si="37"/>
        <v>24.02</v>
      </c>
      <c r="H97" s="119">
        <f t="shared" si="38"/>
        <v>24.74</v>
      </c>
      <c r="I97" s="119">
        <f t="shared" si="39"/>
        <v>23.3</v>
      </c>
      <c r="J97" s="125">
        <f t="shared" si="40"/>
        <v>-24.02</v>
      </c>
      <c r="K97" s="120">
        <f t="shared" si="41"/>
        <v>1.0182337649086268</v>
      </c>
      <c r="M97" s="121">
        <v>30</v>
      </c>
      <c r="N97" s="130">
        <f t="shared" si="42"/>
        <v>24.02</v>
      </c>
      <c r="O97" s="130">
        <f t="shared" si="43"/>
        <v>24.58666666666667</v>
      </c>
      <c r="P97" s="130">
        <f t="shared" si="44"/>
        <v>24.353333333333335</v>
      </c>
      <c r="Q97" s="130">
        <f t="shared" si="45"/>
        <v>23.762500000000003</v>
      </c>
      <c r="R97" s="130">
        <f t="shared" si="46"/>
        <v>22.851818181818178</v>
      </c>
      <c r="S97" s="130">
        <f t="shared" si="47"/>
        <v>23.388333333333332</v>
      </c>
      <c r="T97" s="130">
        <f t="shared" si="48"/>
        <v>23.077499999999997</v>
      </c>
      <c r="U97" s="130">
        <f t="shared" si="49"/>
        <v>24.84</v>
      </c>
      <c r="V97" s="130">
        <f t="shared" si="50"/>
        <v>21.830000000000002</v>
      </c>
      <c r="W97" s="130">
        <f t="shared" si="51"/>
        <v>22.339999999999996</v>
      </c>
      <c r="X97" s="130">
        <f t="shared" si="52"/>
        <v>22.407999999999998</v>
      </c>
      <c r="Y97" s="130">
        <f t="shared" si="53"/>
        <v>22.613999999999997</v>
      </c>
      <c r="Z97" s="130">
        <f t="shared" si="54"/>
        <v>21.834</v>
      </c>
      <c r="AA97" s="130">
        <f t="shared" si="55"/>
        <v>21.646666666666665</v>
      </c>
      <c r="AB97" s="130">
        <f t="shared" si="56"/>
        <v>21.653333333333332</v>
      </c>
      <c r="AC97" s="130">
        <f t="shared" si="57"/>
        <v>22.357500000000002</v>
      </c>
      <c r="AD97" s="130">
        <f t="shared" si="58"/>
        <v>24.37</v>
      </c>
      <c r="AE97" s="130">
        <f t="shared" si="59"/>
        <v>24.8</v>
      </c>
      <c r="AF97" s="130">
        <f t="shared" si="60"/>
        <v>25.119999999999997</v>
      </c>
      <c r="AG97" s="130">
        <f t="shared" si="61"/>
        <v>25.45</v>
      </c>
      <c r="AH97" s="130">
        <f t="shared" si="62"/>
        <v>24.627999999999997</v>
      </c>
      <c r="AI97" s="130">
        <f t="shared" si="63"/>
        <v>23.383333333333336</v>
      </c>
      <c r="AJ97" s="130">
        <f t="shared" si="64"/>
        <v>22.348571428571432</v>
      </c>
      <c r="AK97" s="130">
        <f t="shared" si="65"/>
        <v>25.060000000000002</v>
      </c>
      <c r="AL97" s="130">
        <f t="shared" si="66"/>
        <v>23.446814844877348</v>
      </c>
      <c r="AM97" s="119"/>
      <c r="AN97" s="132"/>
      <c r="AO97" s="132">
        <v>30</v>
      </c>
      <c r="AQ97" s="135">
        <v>24.74</v>
      </c>
      <c r="AR97" s="135">
        <v>23.3</v>
      </c>
      <c r="AS97" s="135">
        <v>24.65</v>
      </c>
      <c r="AT97" s="135">
        <v>23.59</v>
      </c>
      <c r="AY97" s="121">
        <v>22.75</v>
      </c>
      <c r="BA97" s="136">
        <v>24.11</v>
      </c>
      <c r="BB97" s="121">
        <v>22.81</v>
      </c>
      <c r="BH97" s="119">
        <v>19.600000000000001</v>
      </c>
      <c r="BK97" s="119">
        <v>22.47</v>
      </c>
      <c r="BL97" s="119">
        <v>20.51</v>
      </c>
      <c r="BP97" s="119">
        <v>23.1</v>
      </c>
      <c r="BS97" s="119">
        <v>22.06</v>
      </c>
      <c r="BU97" s="119">
        <v>17.52</v>
      </c>
      <c r="BZ97" s="119">
        <v>25.42</v>
      </c>
      <c r="CC97" s="133">
        <v>23.09</v>
      </c>
    </row>
    <row r="98" spans="1:81">
      <c r="A98" s="119"/>
      <c r="B98" s="132"/>
      <c r="C98" s="132">
        <v>50</v>
      </c>
      <c r="D98" s="135"/>
      <c r="E98" s="119">
        <f t="shared" si="35"/>
        <v>2</v>
      </c>
      <c r="F98" s="119">
        <f t="shared" si="36"/>
        <v>47.95</v>
      </c>
      <c r="G98" s="120">
        <f t="shared" si="37"/>
        <v>23.975000000000001</v>
      </c>
      <c r="H98" s="119">
        <f t="shared" si="38"/>
        <v>24.68</v>
      </c>
      <c r="I98" s="119">
        <f t="shared" si="39"/>
        <v>23.27</v>
      </c>
      <c r="J98" s="125">
        <f t="shared" si="40"/>
        <v>-23.975000000000001</v>
      </c>
      <c r="K98" s="120">
        <f t="shared" si="41"/>
        <v>0.99702056147303209</v>
      </c>
      <c r="M98" s="121">
        <v>50</v>
      </c>
      <c r="N98" s="130">
        <f t="shared" si="42"/>
        <v>23.975000000000001</v>
      </c>
      <c r="O98" s="130">
        <f t="shared" si="43"/>
        <v>24.560000000000002</v>
      </c>
      <c r="P98" s="130">
        <f t="shared" si="44"/>
        <v>24.3</v>
      </c>
      <c r="Q98" s="130">
        <f t="shared" si="45"/>
        <v>23.75</v>
      </c>
      <c r="R98" s="130">
        <f t="shared" si="46"/>
        <v>22.579090909090912</v>
      </c>
      <c r="S98" s="130">
        <f t="shared" si="47"/>
        <v>23.233333333333334</v>
      </c>
      <c r="T98" s="130">
        <f t="shared" si="48"/>
        <v>23.037499999999994</v>
      </c>
      <c r="U98" s="130">
        <f t="shared" si="49"/>
        <v>24.84</v>
      </c>
      <c r="V98" s="130">
        <f t="shared" si="50"/>
        <v>21.25</v>
      </c>
      <c r="W98" s="130">
        <f t="shared" si="51"/>
        <v>22.312000000000001</v>
      </c>
      <c r="X98" s="130">
        <f t="shared" si="52"/>
        <v>22.177999999999997</v>
      </c>
      <c r="Y98" s="130">
        <f t="shared" si="53"/>
        <v>22.401999999999997</v>
      </c>
      <c r="Z98" s="130">
        <f t="shared" si="54"/>
        <v>21.504000000000001</v>
      </c>
      <c r="AA98" s="130">
        <f t="shared" si="55"/>
        <v>21.526666666666667</v>
      </c>
      <c r="AB98" s="130">
        <f t="shared" si="56"/>
        <v>21.593333333333334</v>
      </c>
      <c r="AC98" s="130">
        <f t="shared" si="57"/>
        <v>22.322499999999998</v>
      </c>
      <c r="AD98" s="130">
        <f t="shared" si="58"/>
        <v>24.216666666666665</v>
      </c>
      <c r="AE98" s="130">
        <f t="shared" si="59"/>
        <v>24.763333333333335</v>
      </c>
      <c r="AF98" s="130">
        <f t="shared" si="60"/>
        <v>25.130000000000003</v>
      </c>
      <c r="AG98" s="130">
        <f t="shared" si="61"/>
        <v>25.45</v>
      </c>
      <c r="AH98" s="130">
        <f t="shared" si="62"/>
        <v>24.637999999999998</v>
      </c>
      <c r="AI98" s="130">
        <f t="shared" si="63"/>
        <v>23.141666666666669</v>
      </c>
      <c r="AJ98" s="130">
        <f t="shared" si="64"/>
        <v>22.268571428571427</v>
      </c>
      <c r="AK98" s="130">
        <f t="shared" si="65"/>
        <v>24.990000000000002</v>
      </c>
      <c r="AL98" s="130">
        <f t="shared" si="66"/>
        <v>23.331735930735931</v>
      </c>
      <c r="AM98" s="119"/>
      <c r="AN98" s="132"/>
      <c r="AO98" s="132">
        <v>50</v>
      </c>
      <c r="AQ98" s="135">
        <v>24.68</v>
      </c>
      <c r="AR98" s="135">
        <v>23.27</v>
      </c>
      <c r="AS98" s="135">
        <v>24.48</v>
      </c>
      <c r="AT98" s="135">
        <v>23.59</v>
      </c>
      <c r="AY98" s="121">
        <v>21.99</v>
      </c>
      <c r="BA98" s="136">
        <v>24.08</v>
      </c>
      <c r="BB98" s="121">
        <v>22.72</v>
      </c>
      <c r="BH98" s="119">
        <v>19.54</v>
      </c>
      <c r="BK98" s="119">
        <v>22.48</v>
      </c>
      <c r="BL98" s="119">
        <v>19.43</v>
      </c>
      <c r="BP98" s="119">
        <v>23.11</v>
      </c>
      <c r="BS98" s="119">
        <v>20.73</v>
      </c>
      <c r="BU98" s="119">
        <v>17.02</v>
      </c>
      <c r="BZ98" s="119">
        <v>25.38</v>
      </c>
      <c r="CC98" s="133">
        <v>22.55</v>
      </c>
    </row>
    <row r="99" spans="1:81">
      <c r="A99" s="119"/>
      <c r="B99" s="132"/>
      <c r="C99" s="132">
        <v>75</v>
      </c>
      <c r="E99" s="119">
        <f t="shared" si="35"/>
        <v>2</v>
      </c>
      <c r="F99" s="119">
        <f t="shared" si="36"/>
        <v>47.79</v>
      </c>
      <c r="G99" s="120">
        <f t="shared" si="37"/>
        <v>23.895</v>
      </c>
      <c r="H99" s="119">
        <f t="shared" si="38"/>
        <v>24.68</v>
      </c>
      <c r="I99" s="119">
        <f t="shared" si="39"/>
        <v>23.11</v>
      </c>
      <c r="J99" s="125">
        <f t="shared" si="40"/>
        <v>-23.895</v>
      </c>
      <c r="K99" s="120">
        <f t="shared" si="41"/>
        <v>1.1101576464628797</v>
      </c>
      <c r="M99" s="121">
        <v>75</v>
      </c>
      <c r="N99" s="130">
        <f t="shared" si="42"/>
        <v>23.895</v>
      </c>
      <c r="O99" s="130">
        <f t="shared" si="43"/>
        <v>24.49666666666667</v>
      </c>
      <c r="P99" s="130">
        <f t="shared" si="44"/>
        <v>23.849999999999998</v>
      </c>
      <c r="Q99" s="130">
        <f t="shared" si="45"/>
        <v>23.537499999999998</v>
      </c>
      <c r="R99" s="130">
        <f t="shared" si="46"/>
        <v>22.298999999999999</v>
      </c>
      <c r="S99" s="130">
        <f t="shared" si="47"/>
        <v>22.863999999999997</v>
      </c>
      <c r="T99" s="130">
        <f t="shared" si="48"/>
        <v>22.901428571428571</v>
      </c>
      <c r="U99" s="130">
        <f t="shared" si="49"/>
        <v>23.62</v>
      </c>
      <c r="V99" s="130">
        <f t="shared" si="50"/>
        <v>20.32</v>
      </c>
      <c r="W99" s="130">
        <f t="shared" si="51"/>
        <v>21.738</v>
      </c>
      <c r="X99" s="130">
        <f t="shared" si="52"/>
        <v>21.594000000000001</v>
      </c>
      <c r="Y99" s="130">
        <f t="shared" si="53"/>
        <v>20.896000000000001</v>
      </c>
      <c r="Z99" s="130">
        <f t="shared" si="54"/>
        <v>21.131999999999998</v>
      </c>
      <c r="AA99" s="130">
        <f t="shared" si="55"/>
        <v>20.293333333333333</v>
      </c>
      <c r="AB99" s="130">
        <f t="shared" si="56"/>
        <v>20.573333333333334</v>
      </c>
      <c r="AC99" s="130">
        <f t="shared" si="57"/>
        <v>21.5825</v>
      </c>
      <c r="AD99" s="130">
        <f t="shared" si="58"/>
        <v>23.656666666666666</v>
      </c>
      <c r="AE99" s="130">
        <f t="shared" si="59"/>
        <v>24.403333333333336</v>
      </c>
      <c r="AF99" s="130">
        <f t="shared" si="60"/>
        <v>24.565000000000001</v>
      </c>
      <c r="AG99" s="130">
        <f t="shared" si="61"/>
        <v>25.42</v>
      </c>
      <c r="AH99" s="130">
        <f t="shared" si="62"/>
        <v>24.249999999999996</v>
      </c>
      <c r="AI99" s="130">
        <f t="shared" si="63"/>
        <v>22.425000000000001</v>
      </c>
      <c r="AJ99" s="130">
        <f t="shared" si="64"/>
        <v>21.351428571428574</v>
      </c>
      <c r="AK99" s="130">
        <f t="shared" si="65"/>
        <v>24.844999999999999</v>
      </c>
      <c r="AL99" s="130">
        <f t="shared" si="66"/>
        <v>22.771216269841272</v>
      </c>
      <c r="AM99" s="119"/>
      <c r="AN99" s="132"/>
      <c r="AO99" s="132">
        <v>75</v>
      </c>
      <c r="AQ99" s="135">
        <v>24.68</v>
      </c>
      <c r="AR99" s="135">
        <v>23.11</v>
      </c>
      <c r="AS99" s="135">
        <v>23.44</v>
      </c>
      <c r="AY99" s="121">
        <v>19.46</v>
      </c>
      <c r="BA99" s="136">
        <v>23.84</v>
      </c>
      <c r="BB99" s="121">
        <v>22.34</v>
      </c>
      <c r="BH99" s="119">
        <v>18.61</v>
      </c>
      <c r="BK99" s="119">
        <v>22.47</v>
      </c>
      <c r="BL99" s="119">
        <v>18.190000000000001</v>
      </c>
      <c r="BP99" s="119">
        <v>23.11</v>
      </c>
      <c r="BS99" s="119">
        <v>18.84</v>
      </c>
      <c r="BU99" s="119">
        <v>16.04</v>
      </c>
      <c r="BZ99" s="119">
        <v>24.75</v>
      </c>
      <c r="CC99" s="133">
        <v>21.82</v>
      </c>
    </row>
    <row r="100" spans="1:81">
      <c r="A100" s="119"/>
      <c r="B100" s="132"/>
      <c r="C100" s="132">
        <v>100</v>
      </c>
      <c r="E100" s="119">
        <f t="shared" si="35"/>
        <v>2</v>
      </c>
      <c r="F100" s="119">
        <f t="shared" si="36"/>
        <v>47.5</v>
      </c>
      <c r="G100" s="120">
        <f t="shared" si="37"/>
        <v>23.75</v>
      </c>
      <c r="H100" s="119">
        <f t="shared" si="38"/>
        <v>24.67</v>
      </c>
      <c r="I100" s="119">
        <f t="shared" si="39"/>
        <v>22.83</v>
      </c>
      <c r="J100" s="125">
        <f t="shared" si="40"/>
        <v>-23.75</v>
      </c>
      <c r="K100" s="120">
        <f t="shared" si="41"/>
        <v>1.3010764773832499</v>
      </c>
      <c r="M100" s="121">
        <v>100</v>
      </c>
      <c r="N100" s="130">
        <f t="shared" si="42"/>
        <v>23.75</v>
      </c>
      <c r="O100" s="130">
        <f t="shared" si="43"/>
        <v>24.166666666666668</v>
      </c>
      <c r="P100" s="130">
        <f t="shared" si="44"/>
        <v>22.956666666666667</v>
      </c>
      <c r="Q100" s="130">
        <f t="shared" si="45"/>
        <v>22.36</v>
      </c>
      <c r="R100" s="130">
        <f t="shared" si="46"/>
        <v>20.546363636363637</v>
      </c>
      <c r="S100" s="130">
        <f t="shared" si="47"/>
        <v>20.668333333333333</v>
      </c>
      <c r="T100" s="130">
        <f t="shared" si="48"/>
        <v>21.373750000000001</v>
      </c>
      <c r="U100" s="130">
        <f t="shared" si="49"/>
        <v>22.2</v>
      </c>
      <c r="V100" s="130">
        <f t="shared" si="50"/>
        <v>19.267142857142858</v>
      </c>
      <c r="W100" s="130">
        <f t="shared" si="51"/>
        <v>20.630000000000003</v>
      </c>
      <c r="X100" s="130">
        <f t="shared" si="52"/>
        <v>21.288</v>
      </c>
      <c r="Y100" s="130">
        <f t="shared" si="53"/>
        <v>19.422000000000001</v>
      </c>
      <c r="Z100" s="130">
        <f t="shared" si="54"/>
        <v>20.116000000000003</v>
      </c>
      <c r="AA100" s="130">
        <f t="shared" si="55"/>
        <v>19</v>
      </c>
      <c r="AB100" s="130">
        <f t="shared" si="56"/>
        <v>19.553333333333335</v>
      </c>
      <c r="AC100" s="130">
        <f t="shared" si="57"/>
        <v>21.0825</v>
      </c>
      <c r="AD100" s="130">
        <f t="shared" si="58"/>
        <v>22.679999999999996</v>
      </c>
      <c r="AE100" s="130">
        <f t="shared" si="59"/>
        <v>23.086666666666662</v>
      </c>
      <c r="AF100" s="130">
        <f t="shared" si="60"/>
        <v>22.42</v>
      </c>
      <c r="AG100" s="130">
        <f t="shared" si="61"/>
        <v>24.03</v>
      </c>
      <c r="AH100" s="130">
        <f t="shared" si="62"/>
        <v>22.812000000000005</v>
      </c>
      <c r="AI100" s="130">
        <f t="shared" si="63"/>
        <v>20.3</v>
      </c>
      <c r="AJ100" s="130">
        <f t="shared" si="64"/>
        <v>19.211428571428574</v>
      </c>
      <c r="AK100" s="130">
        <f t="shared" si="65"/>
        <v>23.905000000000001</v>
      </c>
      <c r="AL100" s="130">
        <f t="shared" si="66"/>
        <v>21.534410488816736</v>
      </c>
      <c r="AM100" s="119"/>
      <c r="AN100" s="132"/>
      <c r="AO100" s="132">
        <v>100</v>
      </c>
      <c r="AQ100" s="135">
        <v>24.67</v>
      </c>
      <c r="AR100" s="135">
        <v>22.83</v>
      </c>
      <c r="AS100" s="135">
        <v>23.11</v>
      </c>
      <c r="AT100" s="121">
        <v>21.74</v>
      </c>
      <c r="AY100" s="121">
        <v>16.02</v>
      </c>
      <c r="BA100" s="136">
        <v>23.06</v>
      </c>
      <c r="BB100" s="121">
        <v>21.15</v>
      </c>
      <c r="BH100" s="119">
        <v>15.88</v>
      </c>
      <c r="BK100" s="119">
        <v>22.36</v>
      </c>
      <c r="BL100" s="119">
        <v>17.829999999999998</v>
      </c>
      <c r="BP100" s="119">
        <v>23.11</v>
      </c>
      <c r="BS100" s="119">
        <v>16.420000000000002</v>
      </c>
      <c r="BU100" s="119">
        <v>15.63</v>
      </c>
      <c r="BZ100" s="119">
        <v>23.76</v>
      </c>
      <c r="CC100" s="133">
        <v>20.78</v>
      </c>
    </row>
    <row r="101" spans="1:81">
      <c r="A101" s="119"/>
      <c r="B101" s="132"/>
      <c r="C101" s="132">
        <v>150</v>
      </c>
      <c r="D101" s="135"/>
      <c r="E101" s="119">
        <f t="shared" si="35"/>
        <v>2</v>
      </c>
      <c r="F101" s="119">
        <f t="shared" si="36"/>
        <v>40.980000000000004</v>
      </c>
      <c r="G101" s="120">
        <f t="shared" si="37"/>
        <v>20.490000000000002</v>
      </c>
      <c r="H101" s="119">
        <f t="shared" si="38"/>
        <v>21.91</v>
      </c>
      <c r="I101" s="119">
        <f t="shared" si="39"/>
        <v>19.07</v>
      </c>
      <c r="J101" s="125">
        <f t="shared" si="40"/>
        <v>-20.490000000000002</v>
      </c>
      <c r="K101" s="120">
        <f t="shared" si="41"/>
        <v>2.0081832585697947</v>
      </c>
      <c r="M101" s="121">
        <v>150</v>
      </c>
      <c r="N101" s="130">
        <f t="shared" si="42"/>
        <v>20.490000000000002</v>
      </c>
      <c r="O101" s="130">
        <f t="shared" si="43"/>
        <v>22.356666666666669</v>
      </c>
      <c r="P101" s="130">
        <f t="shared" si="44"/>
        <v>20.419999999999998</v>
      </c>
      <c r="Q101" s="130">
        <f t="shared" si="45"/>
        <v>20.150000000000002</v>
      </c>
      <c r="R101" s="130">
        <f t="shared" si="46"/>
        <v>18.261818181818182</v>
      </c>
      <c r="S101" s="130">
        <f t="shared" si="47"/>
        <v>18.446666666666665</v>
      </c>
      <c r="T101" s="130">
        <f t="shared" si="48"/>
        <v>19.41375</v>
      </c>
      <c r="U101" s="130">
        <f t="shared" si="49"/>
        <v>20.59</v>
      </c>
      <c r="V101" s="130">
        <f t="shared" si="50"/>
        <v>16.765000000000001</v>
      </c>
      <c r="W101" s="130">
        <f t="shared" si="51"/>
        <v>17.5</v>
      </c>
      <c r="X101" s="130">
        <f t="shared" si="52"/>
        <v>18.591999999999999</v>
      </c>
      <c r="Y101" s="130">
        <f t="shared" si="53"/>
        <v>17.28</v>
      </c>
      <c r="Z101" s="130">
        <f t="shared" si="54"/>
        <v>18.045999999999999</v>
      </c>
      <c r="AA101" s="130">
        <f t="shared" si="55"/>
        <v>16.423333333333332</v>
      </c>
      <c r="AB101" s="130">
        <f t="shared" si="56"/>
        <v>16.356666666666666</v>
      </c>
      <c r="AC101" s="130">
        <f t="shared" si="57"/>
        <v>19.009999999999998</v>
      </c>
      <c r="AD101" s="130">
        <f t="shared" si="58"/>
        <v>19.906666666666666</v>
      </c>
      <c r="AE101" s="130">
        <f t="shared" si="59"/>
        <v>19.690000000000001</v>
      </c>
      <c r="AF101" s="130">
        <f t="shared" si="60"/>
        <v>18.98</v>
      </c>
      <c r="AG101" s="130">
        <f t="shared" si="61"/>
        <v>20.64</v>
      </c>
      <c r="AH101" s="130">
        <f t="shared" si="62"/>
        <v>20.115999999999996</v>
      </c>
      <c r="AI101" s="130">
        <f t="shared" si="63"/>
        <v>17.623333333333331</v>
      </c>
      <c r="AJ101" s="130">
        <f t="shared" si="64"/>
        <v>16.187142857142856</v>
      </c>
      <c r="AK101" s="130">
        <f t="shared" si="65"/>
        <v>21.65</v>
      </c>
      <c r="AL101" s="130">
        <f t="shared" si="66"/>
        <v>18.953960182178932</v>
      </c>
      <c r="AM101" s="119"/>
      <c r="AN101" s="132"/>
      <c r="AO101" s="132">
        <v>150</v>
      </c>
      <c r="AQ101" s="135">
        <v>19.07</v>
      </c>
      <c r="AR101" s="135">
        <v>21.91</v>
      </c>
      <c r="AS101" s="135">
        <v>22.44</v>
      </c>
      <c r="AT101" s="135">
        <v>20.57</v>
      </c>
      <c r="AY101" s="121">
        <v>13.32</v>
      </c>
      <c r="BA101" s="136">
        <v>17.2</v>
      </c>
      <c r="BB101" s="121">
        <v>20.69</v>
      </c>
      <c r="BH101" s="119">
        <v>13.53</v>
      </c>
      <c r="BK101" s="119">
        <v>20.92</v>
      </c>
      <c r="BL101" s="119">
        <v>16.13</v>
      </c>
      <c r="BP101" s="119">
        <v>22.41</v>
      </c>
      <c r="BS101" s="119">
        <v>13.73</v>
      </c>
      <c r="BU101" s="119">
        <v>13.56</v>
      </c>
      <c r="BZ101" s="119">
        <v>20.9</v>
      </c>
      <c r="CC101" s="133">
        <v>18.66</v>
      </c>
    </row>
    <row r="102" spans="1:81">
      <c r="A102" s="119"/>
      <c r="B102" s="132"/>
      <c r="C102" s="132">
        <v>200</v>
      </c>
      <c r="E102" s="119">
        <f t="shared" si="35"/>
        <v>2</v>
      </c>
      <c r="F102" s="119">
        <f t="shared" si="36"/>
        <v>35.93</v>
      </c>
      <c r="G102" s="120">
        <f t="shared" si="37"/>
        <v>17.965</v>
      </c>
      <c r="H102" s="119">
        <f t="shared" si="38"/>
        <v>20.36</v>
      </c>
      <c r="I102" s="119">
        <f t="shared" si="39"/>
        <v>15.57</v>
      </c>
      <c r="J102" s="125">
        <f t="shared" si="40"/>
        <v>-17.965</v>
      </c>
      <c r="K102" s="120">
        <f t="shared" si="41"/>
        <v>3.3870414818835579</v>
      </c>
      <c r="M102" s="121">
        <v>200</v>
      </c>
      <c r="N102" s="130">
        <f t="shared" si="42"/>
        <v>17.965</v>
      </c>
      <c r="O102" s="130">
        <f t="shared" si="43"/>
        <v>20.303333333333331</v>
      </c>
      <c r="P102" s="130">
        <f t="shared" si="44"/>
        <v>18.596666666666668</v>
      </c>
      <c r="Q102" s="130">
        <f t="shared" si="45"/>
        <v>18.572500000000002</v>
      </c>
      <c r="R102" s="130">
        <f t="shared" si="46"/>
        <v>16.509090909090908</v>
      </c>
      <c r="S102" s="130">
        <f t="shared" si="47"/>
        <v>16.945000000000004</v>
      </c>
      <c r="T102" s="130">
        <f t="shared" si="48"/>
        <v>17.478749999999998</v>
      </c>
      <c r="U102" s="130">
        <f t="shared" si="49"/>
        <v>19.04</v>
      </c>
      <c r="V102" s="130">
        <f t="shared" si="50"/>
        <v>14.07</v>
      </c>
      <c r="W102" s="130">
        <f t="shared" si="51"/>
        <v>15.400000000000002</v>
      </c>
      <c r="X102" s="130">
        <f t="shared" si="52"/>
        <v>15.678000000000001</v>
      </c>
      <c r="Y102" s="130">
        <f t="shared" si="53"/>
        <v>15.148000000000001</v>
      </c>
      <c r="Z102" s="130">
        <f t="shared" si="54"/>
        <v>15.447999999999999</v>
      </c>
      <c r="AA102" s="130">
        <f t="shared" si="55"/>
        <v>14.153333333333334</v>
      </c>
      <c r="AB102" s="130">
        <f t="shared" si="56"/>
        <v>14.233333333333334</v>
      </c>
      <c r="AC102" s="130">
        <f t="shared" si="57"/>
        <v>16.587499999999999</v>
      </c>
      <c r="AD102" s="130">
        <f t="shared" si="58"/>
        <v>18.073333333333334</v>
      </c>
      <c r="AE102" s="130">
        <f t="shared" si="59"/>
        <v>18.016666666666666</v>
      </c>
      <c r="AF102" s="130">
        <f t="shared" si="60"/>
        <v>15.774999999999999</v>
      </c>
      <c r="AG102" s="130">
        <f t="shared" si="61"/>
        <v>17.059999999999999</v>
      </c>
      <c r="AH102" s="130">
        <f t="shared" si="62"/>
        <v>18.234999999999999</v>
      </c>
      <c r="AI102" s="130">
        <f t="shared" si="63"/>
        <v>16.21833333333333</v>
      </c>
      <c r="AJ102" s="130">
        <f t="shared" si="64"/>
        <v>14.335714285714285</v>
      </c>
      <c r="AK102" s="130">
        <f t="shared" si="65"/>
        <v>18.795000000000002</v>
      </c>
      <c r="AL102" s="130">
        <f t="shared" si="66"/>
        <v>16.776564799783547</v>
      </c>
      <c r="AM102" s="119"/>
      <c r="AN102" s="132"/>
      <c r="AO102" s="132">
        <v>200</v>
      </c>
      <c r="AQ102" s="135">
        <v>15.57</v>
      </c>
      <c r="AR102" s="135">
        <v>20.36</v>
      </c>
      <c r="AS102" s="135">
        <v>21.72</v>
      </c>
      <c r="AT102" s="121">
        <v>18.46</v>
      </c>
      <c r="AY102" s="121">
        <v>11.24</v>
      </c>
      <c r="BA102" s="136">
        <v>14</v>
      </c>
      <c r="BB102" s="121">
        <v>17.97</v>
      </c>
      <c r="BH102" s="119">
        <v>10.85</v>
      </c>
      <c r="BK102" s="119">
        <v>18.39</v>
      </c>
      <c r="BL102" s="119">
        <v>15.14</v>
      </c>
      <c r="BP102" s="119">
        <v>21</v>
      </c>
      <c r="BS102" s="119">
        <v>11.94</v>
      </c>
      <c r="BU102" s="119">
        <v>10.43</v>
      </c>
      <c r="BZ102" s="119">
        <v>17.05</v>
      </c>
      <c r="CC102" s="133">
        <v>17.3</v>
      </c>
    </row>
    <row r="103" spans="1:81">
      <c r="A103" s="119"/>
      <c r="B103" s="132"/>
      <c r="C103" s="132">
        <v>300</v>
      </c>
      <c r="E103" s="119">
        <f t="shared" si="35"/>
        <v>2</v>
      </c>
      <c r="F103" s="119">
        <f t="shared" si="36"/>
        <v>27.79</v>
      </c>
      <c r="G103" s="120">
        <f t="shared" si="37"/>
        <v>13.895</v>
      </c>
      <c r="H103" s="119">
        <f t="shared" si="38"/>
        <v>18.239999999999998</v>
      </c>
      <c r="I103" s="119">
        <f t="shared" si="39"/>
        <v>9.5500000000000007</v>
      </c>
      <c r="J103" s="125">
        <f t="shared" si="40"/>
        <v>-13.895</v>
      </c>
      <c r="K103" s="120">
        <f t="shared" si="41"/>
        <v>6.1447579285110958</v>
      </c>
      <c r="M103" s="121">
        <v>300</v>
      </c>
      <c r="N103" s="130">
        <f t="shared" si="42"/>
        <v>13.895</v>
      </c>
      <c r="O103" s="130">
        <f t="shared" si="43"/>
        <v>15.783333333333331</v>
      </c>
      <c r="P103" s="130">
        <f t="shared" si="44"/>
        <v>16.08666666666667</v>
      </c>
      <c r="Q103" s="130">
        <f t="shared" si="45"/>
        <v>13.945</v>
      </c>
      <c r="R103" s="130">
        <f t="shared" si="46"/>
        <v>14.8775</v>
      </c>
      <c r="S103" s="130">
        <f t="shared" si="47"/>
        <v>16.309999999999999</v>
      </c>
      <c r="T103" s="130">
        <f t="shared" si="48"/>
        <v>16.723333333333333</v>
      </c>
      <c r="U103" s="130">
        <f t="shared" si="49"/>
        <v>16.84</v>
      </c>
      <c r="V103" s="130">
        <f t="shared" si="50"/>
        <v>9.9</v>
      </c>
      <c r="W103" s="130">
        <f t="shared" si="51"/>
        <v>13.19</v>
      </c>
      <c r="X103" s="130">
        <f t="shared" si="52"/>
        <v>16.25</v>
      </c>
      <c r="Y103" s="130">
        <f t="shared" si="53"/>
        <v>16.829999999999998</v>
      </c>
      <c r="Z103" s="130">
        <f t="shared" si="54"/>
        <v>17.14</v>
      </c>
      <c r="AA103" s="130" t="e">
        <f t="shared" si="55"/>
        <v>#DIV/0!</v>
      </c>
      <c r="AB103" s="130" t="e">
        <f t="shared" si="56"/>
        <v>#DIV/0!</v>
      </c>
      <c r="AC103" s="130" t="e">
        <f t="shared" si="57"/>
        <v>#DIV/0!</v>
      </c>
      <c r="AD103" s="130">
        <f t="shared" si="58"/>
        <v>14.606666666666669</v>
      </c>
      <c r="AE103" s="130">
        <f t="shared" si="59"/>
        <v>14.950000000000001</v>
      </c>
      <c r="AF103" s="130">
        <f t="shared" si="60"/>
        <v>11.875</v>
      </c>
      <c r="AG103" s="130">
        <f t="shared" si="61"/>
        <v>11.19</v>
      </c>
      <c r="AH103" s="130">
        <f t="shared" si="62"/>
        <v>14.885999999999999</v>
      </c>
      <c r="AI103" s="130">
        <f t="shared" si="63"/>
        <v>15.86</v>
      </c>
      <c r="AJ103" s="130">
        <f t="shared" si="64"/>
        <v>17.36</v>
      </c>
      <c r="AK103" s="130">
        <f t="shared" si="65"/>
        <v>14.85</v>
      </c>
      <c r="AL103" s="130" t="e">
        <f t="shared" si="66"/>
        <v>#DIV/0!</v>
      </c>
      <c r="AM103" s="119"/>
      <c r="AN103" s="132"/>
      <c r="AO103" s="132">
        <v>300</v>
      </c>
      <c r="AQ103" s="135">
        <v>9.5500000000000007</v>
      </c>
      <c r="AR103" s="135">
        <v>18.239999999999998</v>
      </c>
      <c r="AS103" s="135">
        <v>17.899999999999999</v>
      </c>
      <c r="AT103" s="121">
        <v>16.829999999999998</v>
      </c>
      <c r="AY103" s="121">
        <v>7.92</v>
      </c>
      <c r="BA103" s="136">
        <v>10.32</v>
      </c>
      <c r="BB103" s="121">
        <v>15.18</v>
      </c>
      <c r="CC103" s="133"/>
    </row>
    <row r="104" spans="1:81">
      <c r="A104" s="119"/>
      <c r="B104" s="132"/>
      <c r="C104" s="132">
        <v>400</v>
      </c>
      <c r="E104" s="119">
        <f t="shared" si="35"/>
        <v>0</v>
      </c>
      <c r="F104" s="119">
        <f t="shared" si="36"/>
        <v>0</v>
      </c>
      <c r="G104" s="120" t="e">
        <f t="shared" si="37"/>
        <v>#DIV/0!</v>
      </c>
      <c r="H104" s="119">
        <f t="shared" si="38"/>
        <v>0</v>
      </c>
      <c r="I104" s="119">
        <f t="shared" si="39"/>
        <v>0</v>
      </c>
      <c r="J104" s="125" t="e">
        <f t="shared" si="40"/>
        <v>#DIV/0!</v>
      </c>
      <c r="K104" s="120" t="e">
        <f t="shared" si="41"/>
        <v>#DIV/0!</v>
      </c>
      <c r="M104" s="121">
        <v>400</v>
      </c>
      <c r="N104" s="130" t="e">
        <f t="shared" si="42"/>
        <v>#DIV/0!</v>
      </c>
      <c r="O104" s="130">
        <f t="shared" si="43"/>
        <v>13.38</v>
      </c>
      <c r="P104" s="130">
        <f t="shared" si="44"/>
        <v>13.906666666666666</v>
      </c>
      <c r="Q104" s="130">
        <f t="shared" si="45"/>
        <v>11.629999999999999</v>
      </c>
      <c r="R104" s="130">
        <f t="shared" si="46"/>
        <v>12.797499999999999</v>
      </c>
      <c r="S104" s="130">
        <f t="shared" si="47"/>
        <v>14.18</v>
      </c>
      <c r="T104" s="130">
        <f t="shared" si="48"/>
        <v>14.573333333333336</v>
      </c>
      <c r="U104" s="130">
        <f t="shared" si="49"/>
        <v>15.18</v>
      </c>
      <c r="V104" s="130" t="e">
        <f t="shared" si="50"/>
        <v>#DIV/0!</v>
      </c>
      <c r="W104" s="130">
        <f t="shared" si="51"/>
        <v>8.93</v>
      </c>
      <c r="X104" s="130">
        <f t="shared" si="52"/>
        <v>13.62</v>
      </c>
      <c r="Y104" s="130" t="e">
        <f t="shared" si="53"/>
        <v>#DIV/0!</v>
      </c>
      <c r="Z104" s="130">
        <f t="shared" si="54"/>
        <v>15.37</v>
      </c>
      <c r="AA104" s="130" t="e">
        <f t="shared" si="55"/>
        <v>#DIV/0!</v>
      </c>
      <c r="AB104" s="130" t="e">
        <f t="shared" si="56"/>
        <v>#DIV/0!</v>
      </c>
      <c r="AC104" s="130" t="e">
        <f t="shared" si="57"/>
        <v>#DIV/0!</v>
      </c>
      <c r="AD104" s="130">
        <f t="shared" si="58"/>
        <v>13.676666666666668</v>
      </c>
      <c r="AE104" s="130">
        <f t="shared" si="59"/>
        <v>11.333333333333334</v>
      </c>
      <c r="AF104" s="130">
        <f t="shared" si="60"/>
        <v>8.2349999999999994</v>
      </c>
      <c r="AG104" s="130">
        <f t="shared" si="61"/>
        <v>8.1999999999999993</v>
      </c>
      <c r="AH104" s="130">
        <f t="shared" si="62"/>
        <v>11.462</v>
      </c>
      <c r="AI104" s="130">
        <f t="shared" si="63"/>
        <v>13.236666666666665</v>
      </c>
      <c r="AJ104" s="130">
        <f t="shared" si="64"/>
        <v>15.99</v>
      </c>
      <c r="AK104" s="130">
        <f t="shared" si="65"/>
        <v>12.84</v>
      </c>
      <c r="AL104" s="130" t="e">
        <f t="shared" si="66"/>
        <v>#DIV/0!</v>
      </c>
      <c r="AM104" s="119"/>
      <c r="AN104" s="132"/>
      <c r="AO104" s="132">
        <v>400</v>
      </c>
      <c r="AT104" s="121">
        <v>15.61</v>
      </c>
      <c r="AY104" s="121">
        <v>5.68</v>
      </c>
      <c r="BA104" s="136">
        <v>9.3800000000000008</v>
      </c>
      <c r="BB104" s="121">
        <v>11.7</v>
      </c>
      <c r="CC104" s="133"/>
    </row>
    <row r="105" spans="1:81">
      <c r="A105" s="119"/>
      <c r="B105" s="132"/>
      <c r="C105" s="132">
        <v>500</v>
      </c>
      <c r="E105" s="119">
        <f t="shared" si="35"/>
        <v>0</v>
      </c>
      <c r="F105" s="119">
        <f t="shared" si="36"/>
        <v>0</v>
      </c>
      <c r="G105" s="120" t="e">
        <f t="shared" si="37"/>
        <v>#DIV/0!</v>
      </c>
      <c r="H105" s="119">
        <f t="shared" si="38"/>
        <v>0</v>
      </c>
      <c r="I105" s="119">
        <f t="shared" si="39"/>
        <v>0</v>
      </c>
      <c r="J105" s="125" t="e">
        <f t="shared" si="40"/>
        <v>#DIV/0!</v>
      </c>
      <c r="K105" s="120" t="e">
        <f t="shared" si="41"/>
        <v>#DIV/0!</v>
      </c>
      <c r="M105" s="121">
        <v>500</v>
      </c>
      <c r="N105" s="130" t="e">
        <f t="shared" si="42"/>
        <v>#DIV/0!</v>
      </c>
      <c r="O105" s="130">
        <f t="shared" si="43"/>
        <v>8.65</v>
      </c>
      <c r="P105" s="130">
        <f t="shared" si="44"/>
        <v>11.425000000000001</v>
      </c>
      <c r="Q105" s="130">
        <f t="shared" si="45"/>
        <v>9.0449999999999999</v>
      </c>
      <c r="R105" s="130">
        <f t="shared" si="46"/>
        <v>9.8566666666666674</v>
      </c>
      <c r="S105" s="130">
        <f t="shared" si="47"/>
        <v>11.855</v>
      </c>
      <c r="T105" s="130">
        <f t="shared" si="48"/>
        <v>11.809999999999999</v>
      </c>
      <c r="U105" s="130">
        <f t="shared" si="49"/>
        <v>12.59</v>
      </c>
      <c r="V105" s="130" t="e">
        <f t="shared" si="50"/>
        <v>#DIV/0!</v>
      </c>
      <c r="W105" s="130" t="e">
        <f t="shared" si="51"/>
        <v>#DIV/0!</v>
      </c>
      <c r="X105" s="130">
        <f t="shared" si="52"/>
        <v>10.34</v>
      </c>
      <c r="Y105" s="130" t="e">
        <f t="shared" si="53"/>
        <v>#DIV/0!</v>
      </c>
      <c r="Z105" s="130">
        <f t="shared" si="54"/>
        <v>12.77</v>
      </c>
      <c r="AA105" s="130" t="e">
        <f t="shared" si="55"/>
        <v>#DIV/0!</v>
      </c>
      <c r="AB105" s="130" t="e">
        <f t="shared" si="56"/>
        <v>#DIV/0!</v>
      </c>
      <c r="AC105" s="130" t="e">
        <f t="shared" si="57"/>
        <v>#DIV/0!</v>
      </c>
      <c r="AD105" s="130" t="e">
        <f t="shared" si="58"/>
        <v>#DIV/0!</v>
      </c>
      <c r="AE105" s="130">
        <f t="shared" si="59"/>
        <v>10.155000000000001</v>
      </c>
      <c r="AF105" s="130">
        <f t="shared" si="60"/>
        <v>6.75</v>
      </c>
      <c r="AG105" s="130">
        <f t="shared" si="61"/>
        <v>6.33</v>
      </c>
      <c r="AH105" s="130">
        <f t="shared" si="62"/>
        <v>10.023333333333335</v>
      </c>
      <c r="AI105" s="130">
        <f t="shared" si="63"/>
        <v>11.98</v>
      </c>
      <c r="AJ105" s="130">
        <f t="shared" si="64"/>
        <v>13.78</v>
      </c>
      <c r="AK105" s="130">
        <f t="shared" si="65"/>
        <v>8.19</v>
      </c>
      <c r="AL105" s="130" t="e">
        <f t="shared" si="66"/>
        <v>#DIV/0!</v>
      </c>
      <c r="AM105" s="119"/>
      <c r="AN105" s="132"/>
      <c r="AO105" s="132">
        <v>500</v>
      </c>
      <c r="BA105" s="136"/>
      <c r="CC105" s="133"/>
    </row>
    <row r="106" spans="1:81">
      <c r="A106" s="119"/>
      <c r="B106" s="132"/>
      <c r="C106" s="132">
        <v>600</v>
      </c>
      <c r="D106" s="119"/>
      <c r="E106" s="119">
        <f t="shared" si="35"/>
        <v>0</v>
      </c>
      <c r="F106" s="119">
        <f t="shared" si="36"/>
        <v>0</v>
      </c>
      <c r="G106" s="120" t="e">
        <f t="shared" si="37"/>
        <v>#DIV/0!</v>
      </c>
      <c r="H106" s="119">
        <f t="shared" si="38"/>
        <v>0</v>
      </c>
      <c r="I106" s="119">
        <f t="shared" si="39"/>
        <v>0</v>
      </c>
      <c r="J106" s="125" t="e">
        <f t="shared" si="40"/>
        <v>#DIV/0!</v>
      </c>
      <c r="K106" s="120" t="e">
        <f t="shared" si="41"/>
        <v>#DIV/0!</v>
      </c>
      <c r="M106" s="121">
        <v>600</v>
      </c>
      <c r="N106" s="130" t="e">
        <f t="shared" si="42"/>
        <v>#DIV/0!</v>
      </c>
      <c r="O106" s="130" t="e">
        <f t="shared" si="43"/>
        <v>#DIV/0!</v>
      </c>
      <c r="P106" s="130" t="e">
        <f t="shared" si="44"/>
        <v>#DIV/0!</v>
      </c>
      <c r="Q106" s="130">
        <f t="shared" si="45"/>
        <v>0</v>
      </c>
      <c r="R106" s="130" t="e">
        <f t="shared" si="46"/>
        <v>#DIV/0!</v>
      </c>
      <c r="S106" s="130" t="e">
        <f t="shared" si="47"/>
        <v>#DIV/0!</v>
      </c>
      <c r="T106" s="130" t="e">
        <f t="shared" si="48"/>
        <v>#DIV/0!</v>
      </c>
      <c r="U106" s="130" t="e">
        <f t="shared" si="49"/>
        <v>#DIV/0!</v>
      </c>
      <c r="V106" s="130" t="e">
        <f t="shared" si="50"/>
        <v>#DIV/0!</v>
      </c>
      <c r="W106" s="130" t="e">
        <f t="shared" si="51"/>
        <v>#DIV/0!</v>
      </c>
      <c r="X106" s="130" t="e">
        <f t="shared" si="52"/>
        <v>#DIV/0!</v>
      </c>
      <c r="Y106" s="130" t="e">
        <f t="shared" si="53"/>
        <v>#DIV/0!</v>
      </c>
      <c r="Z106" s="130" t="e">
        <f t="shared" si="54"/>
        <v>#DIV/0!</v>
      </c>
      <c r="AA106" s="130" t="e">
        <f t="shared" si="55"/>
        <v>#DIV/0!</v>
      </c>
      <c r="AB106" s="130" t="e">
        <f t="shared" si="56"/>
        <v>#DIV/0!</v>
      </c>
      <c r="AC106" s="130" t="e">
        <f t="shared" si="57"/>
        <v>#DIV/0!</v>
      </c>
      <c r="AD106" s="130" t="e">
        <f t="shared" si="58"/>
        <v>#DIV/0!</v>
      </c>
      <c r="AE106" s="130" t="e">
        <f t="shared" si="59"/>
        <v>#DIV/0!</v>
      </c>
      <c r="AF106" s="130" t="e">
        <f t="shared" si="60"/>
        <v>#DIV/0!</v>
      </c>
      <c r="AG106" s="130" t="e">
        <f t="shared" si="61"/>
        <v>#DIV/0!</v>
      </c>
      <c r="AH106" s="130" t="e">
        <f t="shared" si="62"/>
        <v>#DIV/0!</v>
      </c>
      <c r="AI106" s="130" t="e">
        <f t="shared" si="63"/>
        <v>#DIV/0!</v>
      </c>
      <c r="AJ106" s="130" t="e">
        <f t="shared" si="64"/>
        <v>#DIV/0!</v>
      </c>
      <c r="AK106" s="130" t="e">
        <f t="shared" si="65"/>
        <v>#DIV/0!</v>
      </c>
      <c r="AL106" s="130" t="e">
        <f t="shared" si="66"/>
        <v>#DIV/0!</v>
      </c>
      <c r="AM106" s="119"/>
      <c r="AN106" s="132"/>
      <c r="AO106" s="132">
        <v>600</v>
      </c>
      <c r="AP106" s="119"/>
      <c r="AQ106" s="119"/>
      <c r="AR106" s="119"/>
      <c r="AS106" s="119"/>
      <c r="AT106" s="119"/>
      <c r="AU106" s="119"/>
      <c r="AV106" s="119"/>
      <c r="AW106" s="119"/>
      <c r="AX106" s="119"/>
      <c r="AY106" s="119"/>
      <c r="AZ106" s="119"/>
      <c r="BA106" s="127"/>
      <c r="BB106" s="119"/>
      <c r="BC106" s="119"/>
      <c r="BD106" s="119"/>
      <c r="BE106" s="119"/>
      <c r="BF106" s="119"/>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33"/>
    </row>
    <row r="107" spans="1:81">
      <c r="A107" s="119"/>
      <c r="B107" s="127"/>
      <c r="C107" s="127"/>
      <c r="D107" s="119"/>
      <c r="E107" s="119"/>
      <c r="F107" s="119"/>
      <c r="G107" s="120"/>
      <c r="H107" s="119"/>
      <c r="I107" s="119"/>
      <c r="K107" s="12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19"/>
      <c r="AN107" s="127"/>
      <c r="AO107" s="127"/>
      <c r="AP107" s="119"/>
      <c r="AQ107" s="119"/>
      <c r="AR107" s="119"/>
      <c r="AS107" s="119"/>
      <c r="AT107" s="119"/>
      <c r="AU107" s="119"/>
      <c r="AV107" s="119"/>
      <c r="AW107" s="119"/>
      <c r="AX107" s="119"/>
      <c r="AY107" s="119"/>
      <c r="AZ107" s="119"/>
      <c r="BA107" s="127"/>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27"/>
    </row>
    <row r="108" spans="1:81">
      <c r="A108" s="128"/>
      <c r="B108" s="129"/>
      <c r="C108" s="129" t="s">
        <v>14</v>
      </c>
      <c r="D108" s="128"/>
      <c r="E108" s="119">
        <f>COUNT(AP108:AR108)</f>
        <v>2</v>
      </c>
      <c r="F108" s="119">
        <f>SUM(AP108:AR108)</f>
        <v>285</v>
      </c>
      <c r="G108" s="120">
        <f>AVERAGE(AP108:AR108)</f>
        <v>142.5</v>
      </c>
      <c r="H108" s="119">
        <f>MAX(AP108:AR108)</f>
        <v>231</v>
      </c>
      <c r="I108" s="119">
        <f>MIN(AP108:AR108)</f>
        <v>54</v>
      </c>
      <c r="J108" s="125">
        <f>D108-G108</f>
        <v>-142.5</v>
      </c>
      <c r="K108" s="120">
        <f>STDEV(AP108:AR108)</f>
        <v>125.15790027001891</v>
      </c>
      <c r="M108" s="121" t="s">
        <v>14</v>
      </c>
      <c r="N108" s="130">
        <f>G108*1</f>
        <v>142.5</v>
      </c>
      <c r="O108" s="130">
        <f>G126*1</f>
        <v>226</v>
      </c>
      <c r="P108" s="130">
        <f>G144*1</f>
        <v>130.66666666666666</v>
      </c>
      <c r="Q108" s="130">
        <f>G162*1</f>
        <v>226.8</v>
      </c>
      <c r="R108" s="130">
        <f>G180*1</f>
        <v>105.90909090909091</v>
      </c>
      <c r="S108" s="130">
        <f>G360*1</f>
        <v>185</v>
      </c>
      <c r="T108" s="130">
        <f>G414*1</f>
        <v>196.5</v>
      </c>
      <c r="U108" s="130">
        <f>G342*1</f>
        <v>128</v>
      </c>
      <c r="V108" s="130">
        <f>G198*1</f>
        <v>192.28571428571428</v>
      </c>
      <c r="W108" s="130">
        <f>G216*1</f>
        <v>228</v>
      </c>
      <c r="X108" s="130">
        <f>G234*1</f>
        <v>106</v>
      </c>
      <c r="Y108" s="130">
        <f>G252*1</f>
        <v>141.80000000000001</v>
      </c>
      <c r="Z108" s="130">
        <f>G270*1</f>
        <v>117.2</v>
      </c>
      <c r="AA108" s="130">
        <f>G432*1</f>
        <v>181</v>
      </c>
      <c r="AB108" s="130">
        <f>G396*1</f>
        <v>218.33333333333334</v>
      </c>
      <c r="AC108" s="130">
        <f>G324*1</f>
        <v>206.5</v>
      </c>
      <c r="AD108" s="130">
        <f>G90*1</f>
        <v>155</v>
      </c>
      <c r="AE108" s="130">
        <f>G72*1</f>
        <v>96.666666666666671</v>
      </c>
      <c r="AF108" s="130">
        <f>G54*1</f>
        <v>106</v>
      </c>
      <c r="AG108" s="130">
        <f>G36*1</f>
        <v>67.5</v>
      </c>
      <c r="AH108" s="130">
        <f>G18*1</f>
        <v>112.2</v>
      </c>
      <c r="AI108" s="130">
        <f>G288*1</f>
        <v>252</v>
      </c>
      <c r="AJ108" s="130">
        <f>G378*1</f>
        <v>152</v>
      </c>
      <c r="AK108" s="130">
        <f>G306*1</f>
        <v>333</v>
      </c>
      <c r="AL108" s="130">
        <f>AVERAGE(N108:AK108)</f>
        <v>166.95256132756131</v>
      </c>
      <c r="AM108" s="128"/>
      <c r="AN108" s="129"/>
      <c r="AO108" s="129" t="s">
        <v>14</v>
      </c>
      <c r="AP108" s="128"/>
      <c r="AQ108" s="128">
        <v>54</v>
      </c>
      <c r="AR108" s="128">
        <v>231</v>
      </c>
      <c r="AS108" s="128">
        <v>198</v>
      </c>
      <c r="AT108" s="128">
        <v>128</v>
      </c>
      <c r="AU108" s="128">
        <v>178</v>
      </c>
      <c r="AV108" s="128"/>
      <c r="AW108" s="128"/>
      <c r="AX108" s="128"/>
      <c r="AY108" s="128">
        <v>256</v>
      </c>
      <c r="AZ108" s="128"/>
      <c r="BA108" s="127">
        <v>280</v>
      </c>
      <c r="BB108" s="128">
        <v>347</v>
      </c>
      <c r="BC108" s="128"/>
      <c r="BD108" s="128"/>
      <c r="BE108" s="128"/>
      <c r="BF108" s="128"/>
      <c r="BG108" s="128"/>
      <c r="BH108" s="128">
        <v>297</v>
      </c>
      <c r="BI108" s="128"/>
      <c r="BJ108" s="128"/>
      <c r="BK108" s="128">
        <v>165</v>
      </c>
      <c r="BL108" s="128">
        <v>153</v>
      </c>
      <c r="BM108" s="128"/>
      <c r="BN108" s="128"/>
      <c r="BO108" s="128"/>
      <c r="BP108" s="128">
        <v>208</v>
      </c>
      <c r="BQ108" s="128"/>
      <c r="BR108" s="128"/>
      <c r="BS108" s="128">
        <v>230</v>
      </c>
      <c r="BT108" s="128"/>
      <c r="BU108" s="128">
        <v>246</v>
      </c>
      <c r="BV108" s="128"/>
      <c r="BW108" s="128"/>
      <c r="BX108" s="128"/>
      <c r="BY108" s="128"/>
      <c r="BZ108" s="128">
        <v>40</v>
      </c>
      <c r="CA108" s="128"/>
      <c r="CB108" s="128"/>
      <c r="CC108" s="131">
        <v>162</v>
      </c>
    </row>
    <row r="109" spans="1:81">
      <c r="A109" s="119"/>
      <c r="B109" s="132"/>
      <c r="C109" s="132" t="s">
        <v>15</v>
      </c>
      <c r="D109" s="119"/>
      <c r="E109" s="119">
        <f>COUNT(AP109:AR109)</f>
        <v>2</v>
      </c>
      <c r="F109" s="119">
        <f>SUM(AP109:AR109)</f>
        <v>1.9</v>
      </c>
      <c r="G109" s="120">
        <f>AVERAGE(AP109:AR109)</f>
        <v>0.95</v>
      </c>
      <c r="H109" s="119">
        <f>MAX(AP109:AR109)</f>
        <v>1.2</v>
      </c>
      <c r="I109" s="119">
        <f>MIN(AP109:AR109)</f>
        <v>0.7</v>
      </c>
      <c r="J109" s="125">
        <f>D109-G109</f>
        <v>-0.95</v>
      </c>
      <c r="K109" s="120">
        <f>STDEV(AP109:AR109)</f>
        <v>0.35355339059327379</v>
      </c>
      <c r="M109" s="121" t="s">
        <v>15</v>
      </c>
      <c r="N109" s="130">
        <f>G109*1</f>
        <v>0.95</v>
      </c>
      <c r="O109" s="130">
        <f>G127*1</f>
        <v>2.2666666666666666</v>
      </c>
      <c r="P109" s="130">
        <f>G145*1</f>
        <v>2</v>
      </c>
      <c r="Q109" s="130">
        <f>G163*1</f>
        <v>1.24</v>
      </c>
      <c r="R109" s="130">
        <f>G181*1</f>
        <v>0.86636363636363634</v>
      </c>
      <c r="S109" s="130">
        <f>G361*1</f>
        <v>0.97800000000000009</v>
      </c>
      <c r="T109" s="130">
        <f>G415*1</f>
        <v>1.01125</v>
      </c>
      <c r="U109" s="130">
        <f>G343*1</f>
        <v>1.35</v>
      </c>
      <c r="V109" s="130">
        <f>G199*1</f>
        <v>2.0171428571428569</v>
      </c>
      <c r="W109" s="130">
        <f>G217*1</f>
        <v>1.482</v>
      </c>
      <c r="X109" s="130">
        <f>G235*1</f>
        <v>0.9375</v>
      </c>
      <c r="Y109" s="130">
        <f>G253*1</f>
        <v>1.054</v>
      </c>
      <c r="Z109" s="130">
        <f>G271*1</f>
        <v>0.95399999999999996</v>
      </c>
      <c r="AA109" s="130">
        <f>G433*1</f>
        <v>0.63500000000000001</v>
      </c>
      <c r="AB109" s="130">
        <f>G397*1</f>
        <v>0.38333333333333336</v>
      </c>
      <c r="AC109" s="130">
        <f>G325*1</f>
        <v>0.6</v>
      </c>
      <c r="AD109" s="130">
        <f>G91*1</f>
        <v>1.45</v>
      </c>
      <c r="AE109" s="130">
        <f>G73*1</f>
        <v>1.8333333333333333</v>
      </c>
      <c r="AF109" s="130">
        <f>G55*1</f>
        <v>2.1666666666666665</v>
      </c>
      <c r="AG109" s="130">
        <f>G37*1</f>
        <v>1.85</v>
      </c>
      <c r="AH109" s="130">
        <f>G19*1</f>
        <v>1.56</v>
      </c>
      <c r="AI109" s="130">
        <f>G289*1</f>
        <v>1.54</v>
      </c>
      <c r="AJ109" s="130">
        <f>G379*1</f>
        <v>0.93666666666666665</v>
      </c>
      <c r="AK109" s="130">
        <f>G307*1</f>
        <v>1.5</v>
      </c>
      <c r="AL109" s="130">
        <f>AVERAGE(N109:AK109)</f>
        <v>1.3150801316738818</v>
      </c>
      <c r="AM109" s="119"/>
      <c r="AN109" s="132"/>
      <c r="AO109" s="132" t="s">
        <v>15</v>
      </c>
      <c r="AP109" s="119"/>
      <c r="AQ109" s="119">
        <v>1.2</v>
      </c>
      <c r="AR109" s="119">
        <v>0.7</v>
      </c>
      <c r="AS109" s="119">
        <v>1.6</v>
      </c>
      <c r="AT109" s="119">
        <v>1.9</v>
      </c>
      <c r="AU109" s="119">
        <v>1.2</v>
      </c>
      <c r="AV109" s="119"/>
      <c r="AW109" s="119"/>
      <c r="AX109" s="119"/>
      <c r="AY109" s="119">
        <v>1.3</v>
      </c>
      <c r="AZ109" s="119"/>
      <c r="BA109" s="134">
        <v>0.8</v>
      </c>
      <c r="BB109" s="119">
        <v>0.46</v>
      </c>
      <c r="BC109" s="119"/>
      <c r="BD109" s="119"/>
      <c r="BE109" s="119"/>
      <c r="BF109" s="119"/>
      <c r="BG109" s="119"/>
      <c r="BH109" s="119">
        <v>0.22</v>
      </c>
      <c r="BI109" s="119"/>
      <c r="BJ109" s="119"/>
      <c r="BK109" s="119">
        <v>1</v>
      </c>
      <c r="BL109" s="119">
        <v>1.8</v>
      </c>
      <c r="BM109" s="119"/>
      <c r="BN109" s="119"/>
      <c r="BO109" s="119"/>
      <c r="BP109" s="119">
        <v>1.3</v>
      </c>
      <c r="BQ109" s="119"/>
      <c r="BR109" s="119"/>
      <c r="BS109" s="119">
        <v>1.5</v>
      </c>
      <c r="BT109" s="119"/>
      <c r="BU109" s="119">
        <v>0.4</v>
      </c>
      <c r="BV109" s="119"/>
      <c r="BW109" s="119"/>
      <c r="BX109" s="119"/>
      <c r="BY109" s="119"/>
      <c r="BZ109" s="119">
        <v>1.4</v>
      </c>
      <c r="CA109" s="119"/>
      <c r="CB109" s="119"/>
      <c r="CC109" s="133">
        <v>1.2</v>
      </c>
    </row>
    <row r="110" spans="1:81" s="139" customFormat="1">
      <c r="A110" s="137" t="s">
        <v>0</v>
      </c>
      <c r="B110" s="122" t="s">
        <v>1</v>
      </c>
      <c r="C110" s="122" t="s">
        <v>2</v>
      </c>
      <c r="D110" s="122"/>
      <c r="E110" s="122" t="s">
        <v>3</v>
      </c>
      <c r="F110" s="122" t="s">
        <v>74</v>
      </c>
      <c r="G110" s="138" t="s">
        <v>4</v>
      </c>
      <c r="H110" s="122" t="s">
        <v>5</v>
      </c>
      <c r="I110" s="122" t="s">
        <v>6</v>
      </c>
      <c r="J110" s="138" t="s">
        <v>7</v>
      </c>
      <c r="K110" s="138" t="s">
        <v>8</v>
      </c>
      <c r="AM110" s="122" t="s">
        <v>10</v>
      </c>
      <c r="AN110" s="122" t="s">
        <v>11</v>
      </c>
      <c r="AO110" s="122" t="s">
        <v>12</v>
      </c>
      <c r="AP110" s="122">
        <v>2007</v>
      </c>
      <c r="AQ110" s="119">
        <v>2006</v>
      </c>
      <c r="AR110" s="119">
        <v>2005</v>
      </c>
      <c r="AS110" s="122">
        <v>2004</v>
      </c>
      <c r="AT110" s="122">
        <v>2003</v>
      </c>
      <c r="AU110" s="122">
        <v>2002</v>
      </c>
      <c r="AV110" s="122"/>
      <c r="AW110" s="122"/>
      <c r="AX110" s="122"/>
      <c r="AY110" s="122">
        <v>1998</v>
      </c>
      <c r="AZ110" s="122"/>
      <c r="BA110" s="122">
        <v>1996</v>
      </c>
      <c r="BB110" s="122">
        <v>1995</v>
      </c>
      <c r="BC110" s="122">
        <v>1994</v>
      </c>
      <c r="BD110" s="122"/>
      <c r="BE110" s="122">
        <v>1992</v>
      </c>
      <c r="BF110" s="122">
        <v>1991</v>
      </c>
      <c r="BG110" s="122">
        <v>1990</v>
      </c>
      <c r="BH110" s="122">
        <v>1990</v>
      </c>
      <c r="BI110" s="122">
        <v>1990</v>
      </c>
      <c r="BJ110" s="122">
        <v>1989</v>
      </c>
      <c r="BK110" s="122">
        <v>1989</v>
      </c>
      <c r="BL110" s="122">
        <v>1988</v>
      </c>
      <c r="BM110" s="122">
        <v>1987</v>
      </c>
      <c r="BN110" s="122">
        <v>1987</v>
      </c>
      <c r="BO110" s="122">
        <v>1986</v>
      </c>
      <c r="BP110" s="122">
        <v>1986</v>
      </c>
      <c r="BQ110" s="122">
        <v>1986</v>
      </c>
      <c r="BR110" s="122">
        <v>1985</v>
      </c>
      <c r="BS110" s="122">
        <v>1985</v>
      </c>
      <c r="BT110" s="122">
        <v>1985</v>
      </c>
      <c r="BU110" s="122">
        <v>1984</v>
      </c>
      <c r="BV110" s="122">
        <v>1984</v>
      </c>
      <c r="BW110" s="122">
        <v>1984</v>
      </c>
      <c r="BX110" s="122">
        <v>1983</v>
      </c>
      <c r="BY110" s="122">
        <v>1983</v>
      </c>
      <c r="BZ110" s="122">
        <v>1983</v>
      </c>
      <c r="CA110" s="122">
        <v>1982</v>
      </c>
      <c r="CB110" s="122">
        <v>1981</v>
      </c>
      <c r="CC110" s="122">
        <v>1980</v>
      </c>
    </row>
    <row r="111" spans="1:81">
      <c r="A111" s="127">
        <v>11</v>
      </c>
      <c r="B111" s="132">
        <v>37</v>
      </c>
      <c r="C111" s="132" t="s">
        <v>13</v>
      </c>
      <c r="D111" s="127">
        <v>9</v>
      </c>
      <c r="E111" s="119">
        <f t="shared" ref="E111:E124" si="67">COUNT(AP111:AR111)</f>
        <v>3</v>
      </c>
      <c r="F111" s="119">
        <f t="shared" ref="F111:F124" si="68">SUM(AP111:AR111)</f>
        <v>41</v>
      </c>
      <c r="G111" s="120">
        <f t="shared" ref="G111:G124" si="69">AVERAGE(AP111:AR111)</f>
        <v>13.666666666666666</v>
      </c>
      <c r="H111" s="119">
        <f t="shared" ref="H111:H124" si="70">MAX(AP111:AR111)</f>
        <v>24</v>
      </c>
      <c r="I111" s="119">
        <f t="shared" ref="I111:I124" si="71">MIN(AP111:AR111)</f>
        <v>8</v>
      </c>
      <c r="J111" s="125">
        <f>D111-G111</f>
        <v>-4.6666666666666661</v>
      </c>
      <c r="K111" s="120">
        <f t="shared" ref="K111:K124" si="72">STDEV(AP111:AR111)</f>
        <v>8.9628864398325003</v>
      </c>
      <c r="M111" s="121" t="s">
        <v>76</v>
      </c>
      <c r="N111" s="121">
        <v>36</v>
      </c>
      <c r="O111" s="121">
        <v>37</v>
      </c>
      <c r="P111" s="121">
        <v>38</v>
      </c>
      <c r="Q111" s="121">
        <v>39</v>
      </c>
      <c r="R111" s="121">
        <v>40</v>
      </c>
      <c r="S111" s="121">
        <v>49</v>
      </c>
      <c r="T111" s="121">
        <v>58</v>
      </c>
      <c r="U111" s="121">
        <v>47</v>
      </c>
      <c r="V111" s="121">
        <v>46</v>
      </c>
      <c r="W111" s="121">
        <v>56</v>
      </c>
      <c r="X111" s="121">
        <v>66</v>
      </c>
      <c r="Y111" s="121">
        <v>76</v>
      </c>
      <c r="Z111" s="121">
        <v>75</v>
      </c>
      <c r="AA111" s="121">
        <v>64</v>
      </c>
      <c r="AB111" s="121">
        <v>54</v>
      </c>
      <c r="AC111" s="121">
        <v>45</v>
      </c>
      <c r="AD111" s="121">
        <v>35</v>
      </c>
      <c r="AE111" s="121">
        <v>34</v>
      </c>
      <c r="AF111" s="121">
        <v>33</v>
      </c>
      <c r="AG111" s="121">
        <v>32</v>
      </c>
      <c r="AH111" s="121">
        <v>31</v>
      </c>
      <c r="AI111" s="121">
        <v>42</v>
      </c>
      <c r="AJ111" s="121">
        <v>53</v>
      </c>
      <c r="AK111" s="121">
        <v>44</v>
      </c>
      <c r="AL111" s="121" t="s">
        <v>9</v>
      </c>
      <c r="AM111" s="127">
        <v>11</v>
      </c>
      <c r="AN111" s="132">
        <v>37</v>
      </c>
      <c r="AO111" s="132" t="s">
        <v>13</v>
      </c>
      <c r="AP111" s="127">
        <v>9</v>
      </c>
      <c r="AQ111" s="127">
        <v>8</v>
      </c>
      <c r="AR111" s="127">
        <v>24</v>
      </c>
      <c r="AS111" s="127">
        <v>5</v>
      </c>
      <c r="AT111" s="127">
        <v>18</v>
      </c>
      <c r="AU111" s="127">
        <v>8</v>
      </c>
      <c r="AV111" s="127"/>
      <c r="AW111" s="127"/>
      <c r="AX111" s="127"/>
      <c r="AY111" s="127">
        <v>9</v>
      </c>
      <c r="AZ111" s="127"/>
      <c r="BA111" s="127">
        <v>11</v>
      </c>
      <c r="BB111" s="127">
        <v>17</v>
      </c>
      <c r="BC111" s="127"/>
      <c r="BD111" s="127"/>
      <c r="BE111" s="127">
        <v>5</v>
      </c>
      <c r="BF111" s="127"/>
      <c r="BG111" s="127"/>
      <c r="BH111" s="127">
        <v>13</v>
      </c>
      <c r="BI111" s="127"/>
      <c r="BJ111" s="127"/>
      <c r="BK111" s="127">
        <v>22</v>
      </c>
      <c r="BL111" s="127">
        <v>28</v>
      </c>
      <c r="BM111" s="127"/>
      <c r="BN111" s="127"/>
      <c r="BO111" s="127"/>
      <c r="BP111" s="127">
        <v>18</v>
      </c>
      <c r="BQ111" s="127"/>
      <c r="BR111" s="127"/>
      <c r="BS111" s="127">
        <v>8</v>
      </c>
      <c r="BT111" s="127"/>
      <c r="BU111" s="127">
        <v>12</v>
      </c>
      <c r="BV111" s="127"/>
      <c r="BW111" s="127"/>
      <c r="BX111" s="127"/>
      <c r="BY111" s="127"/>
      <c r="BZ111" s="127">
        <v>4</v>
      </c>
      <c r="CA111" s="127"/>
      <c r="CB111" s="127"/>
      <c r="CC111" s="133"/>
    </row>
    <row r="112" spans="1:81">
      <c r="A112" s="119"/>
      <c r="B112" s="132"/>
      <c r="C112" s="132">
        <v>0</v>
      </c>
      <c r="D112" s="127">
        <v>24.9</v>
      </c>
      <c r="E112" s="119">
        <f t="shared" si="67"/>
        <v>3</v>
      </c>
      <c r="F112" s="119">
        <f t="shared" si="68"/>
        <v>73.5</v>
      </c>
      <c r="G112" s="120">
        <f t="shared" si="69"/>
        <v>24.5</v>
      </c>
      <c r="H112" s="119">
        <f t="shared" si="70"/>
        <v>25</v>
      </c>
      <c r="I112" s="119">
        <f t="shared" si="71"/>
        <v>23.6</v>
      </c>
      <c r="J112" s="125">
        <f t="shared" ref="J112:J124" si="73">D112-G112</f>
        <v>0.39999999999999858</v>
      </c>
      <c r="K112" s="120">
        <f t="shared" si="72"/>
        <v>0.7810249675906642</v>
      </c>
      <c r="M112" s="121" t="s">
        <v>17</v>
      </c>
      <c r="N112" s="130">
        <f>J109*1</f>
        <v>-0.95</v>
      </c>
      <c r="O112" s="130">
        <f>J127*1</f>
        <v>0.73333333333333339</v>
      </c>
      <c r="P112" s="130">
        <f>J145*1</f>
        <v>0</v>
      </c>
      <c r="Q112" s="130">
        <f>J163*1</f>
        <v>-1.24</v>
      </c>
      <c r="R112" s="130">
        <f>J181*1</f>
        <v>-0.86636363636363634</v>
      </c>
      <c r="S112" s="130">
        <f>J361*1</f>
        <v>-0.97800000000000009</v>
      </c>
      <c r="T112" s="130">
        <f>J415*1</f>
        <v>-1.01125</v>
      </c>
      <c r="U112" s="130">
        <f>J343*1</f>
        <v>-1.35</v>
      </c>
      <c r="V112" s="130">
        <f>J199*1</f>
        <v>-2.0171428571428569</v>
      </c>
      <c r="W112" s="130">
        <f>J217*1</f>
        <v>-1.482</v>
      </c>
      <c r="X112" s="130">
        <f>J235*1</f>
        <v>-0.9375</v>
      </c>
      <c r="Y112" s="130">
        <f>J253*1</f>
        <v>-1.054</v>
      </c>
      <c r="Z112" s="130">
        <f>J271*1</f>
        <v>-0.95399999999999996</v>
      </c>
      <c r="AA112" s="130">
        <f>J433*1</f>
        <v>-0.63500000000000001</v>
      </c>
      <c r="AB112" s="130">
        <f>J397*1</f>
        <v>-0.38333333333333336</v>
      </c>
      <c r="AC112" s="130">
        <f>J325*1</f>
        <v>-0.6</v>
      </c>
      <c r="AD112" s="130">
        <f>J91*1</f>
        <v>-1.45</v>
      </c>
      <c r="AE112" s="130">
        <f>J73*1</f>
        <v>0.96666666666666656</v>
      </c>
      <c r="AF112" s="130">
        <f>J55*1</f>
        <v>1.2333333333333334</v>
      </c>
      <c r="AG112" s="130">
        <f>J37*1</f>
        <v>-1.85</v>
      </c>
      <c r="AH112" s="130">
        <f>J19*1</f>
        <v>-1.56</v>
      </c>
      <c r="AI112" s="130">
        <f>J289*1</f>
        <v>-1.54</v>
      </c>
      <c r="AJ112" s="130">
        <f>J379*1</f>
        <v>-0.93666666666666665</v>
      </c>
      <c r="AK112" s="130">
        <f>J307*1</f>
        <v>1.5</v>
      </c>
      <c r="AL112" s="130">
        <f t="shared" ref="AL112:AL128" si="74">AVERAGE(N112:AK112)</f>
        <v>-0.72341346500721493</v>
      </c>
      <c r="AM112" s="119"/>
      <c r="AN112" s="132"/>
      <c r="AO112" s="132">
        <v>0</v>
      </c>
      <c r="AP112" s="127">
        <v>24.9</v>
      </c>
      <c r="AQ112" s="127">
        <v>25</v>
      </c>
      <c r="AR112" s="127">
        <v>23.6</v>
      </c>
      <c r="AS112" s="127">
        <v>24.7</v>
      </c>
      <c r="AT112" s="127">
        <v>24.1</v>
      </c>
      <c r="AU112" s="127">
        <v>23.7</v>
      </c>
      <c r="AV112" s="127"/>
      <c r="AW112" s="127"/>
      <c r="AX112" s="127"/>
      <c r="AY112" s="127">
        <v>24.2</v>
      </c>
      <c r="AZ112" s="127"/>
      <c r="BA112" s="127">
        <v>24.24</v>
      </c>
      <c r="BB112" s="127">
        <v>23.4</v>
      </c>
      <c r="BC112" s="127"/>
      <c r="BD112" s="127"/>
      <c r="BE112" s="127">
        <v>22.3</v>
      </c>
      <c r="BF112" s="127"/>
      <c r="BG112" s="127"/>
      <c r="BH112" s="127">
        <v>22</v>
      </c>
      <c r="BI112" s="127"/>
      <c r="BJ112" s="127"/>
      <c r="BK112" s="127">
        <v>23.3</v>
      </c>
      <c r="BL112" s="127">
        <v>20.3</v>
      </c>
      <c r="BM112" s="127"/>
      <c r="BN112" s="127"/>
      <c r="BO112" s="127"/>
      <c r="BP112" s="127">
        <v>23.5</v>
      </c>
      <c r="BQ112" s="127"/>
      <c r="BR112" s="127"/>
      <c r="BS112" s="127">
        <v>23.3</v>
      </c>
      <c r="BT112" s="127"/>
      <c r="BU112" s="127">
        <v>22.6</v>
      </c>
      <c r="BV112" s="127"/>
      <c r="BW112" s="127"/>
      <c r="BX112" s="127"/>
      <c r="BY112" s="127"/>
      <c r="BZ112" s="127">
        <v>25.2</v>
      </c>
      <c r="CA112" s="127"/>
      <c r="CB112" s="127"/>
      <c r="CC112" s="133"/>
    </row>
    <row r="113" spans="1:81">
      <c r="A113" s="119"/>
      <c r="B113" s="132"/>
      <c r="C113" s="132">
        <v>10</v>
      </c>
      <c r="D113" s="135">
        <v>24.97</v>
      </c>
      <c r="E113" s="119">
        <f t="shared" si="67"/>
        <v>3</v>
      </c>
      <c r="F113" s="119">
        <f t="shared" si="68"/>
        <v>73.77</v>
      </c>
      <c r="G113" s="120">
        <f t="shared" si="69"/>
        <v>24.59</v>
      </c>
      <c r="H113" s="119">
        <f t="shared" si="70"/>
        <v>25.15</v>
      </c>
      <c r="I113" s="119">
        <f t="shared" si="71"/>
        <v>23.65</v>
      </c>
      <c r="J113" s="125">
        <f t="shared" si="73"/>
        <v>0.37999999999999901</v>
      </c>
      <c r="K113" s="120">
        <f t="shared" si="72"/>
        <v>0.81902380917773088</v>
      </c>
      <c r="M113" s="121">
        <v>0</v>
      </c>
      <c r="N113" s="130">
        <f t="shared" ref="N113:N124" si="75">J94*1</f>
        <v>-24.1</v>
      </c>
      <c r="O113" s="130">
        <f t="shared" ref="O113:O124" si="76">J112*1</f>
        <v>0.39999999999999858</v>
      </c>
      <c r="P113" s="130">
        <f t="shared" ref="P113:P124" si="77">J130*1</f>
        <v>0.73333333333333428</v>
      </c>
      <c r="Q113" s="130">
        <f t="shared" ref="Q113:Q124" si="78">J148*1</f>
        <v>-23.4</v>
      </c>
      <c r="R113" s="130">
        <f t="shared" ref="R113:R124" si="79">J166*1</f>
        <v>-23.545454545454547</v>
      </c>
      <c r="S113" s="130">
        <f t="shared" ref="S113:S124" si="80">J346*1</f>
        <v>-23.674999999999997</v>
      </c>
      <c r="T113" s="130">
        <f t="shared" ref="T113:T124" si="81">J400*1</f>
        <v>-23.550000000000004</v>
      </c>
      <c r="U113" s="130">
        <f t="shared" ref="U113:U124" si="82">J328*1</f>
        <v>-23.95</v>
      </c>
      <c r="V113" s="130">
        <f t="shared" ref="V113:V124" si="83">J184*1</f>
        <v>-22.499999999999996</v>
      </c>
      <c r="W113" s="130">
        <f t="shared" ref="W113:W124" si="84">J202*1</f>
        <v>-22.82</v>
      </c>
      <c r="X113" s="130">
        <f t="shared" ref="X113:X124" si="85">J220*1</f>
        <v>-23.000000000000004</v>
      </c>
      <c r="Y113" s="130">
        <f t="shared" ref="Y113:Y124" si="86">J238*1</f>
        <v>-23.06</v>
      </c>
      <c r="Z113" s="130">
        <f t="shared" ref="Z113:Z124" si="87">J256*1</f>
        <v>-22.779999999999998</v>
      </c>
      <c r="AA113" s="130">
        <f t="shared" ref="AA113:AA124" si="88">J418*1</f>
        <v>-22.5</v>
      </c>
      <c r="AB113" s="130">
        <f t="shared" ref="AB113:AB124" si="89">J382*1</f>
        <v>-22.600000000000005</v>
      </c>
      <c r="AC113" s="130">
        <f t="shared" ref="AC113:AC124" si="90">J310*1</f>
        <v>-22.949999999999996</v>
      </c>
      <c r="AD113" s="130">
        <f t="shared" ref="AD113:AD124" si="91">J76*1</f>
        <v>-24.45</v>
      </c>
      <c r="AE113" s="130">
        <f t="shared" ref="AE113:AE124" si="92">J58*1</f>
        <v>0.23333333333333428</v>
      </c>
      <c r="AF113" s="130">
        <f t="shared" ref="AF113:AF124" si="93">J40*1</f>
        <v>0.30000000000000071</v>
      </c>
      <c r="AG113" s="130">
        <f t="shared" ref="AG113:AG124" si="94">J22*1</f>
        <v>-24.9</v>
      </c>
      <c r="AH113" s="130">
        <f t="shared" ref="AH113:AH124" si="95">J4*1</f>
        <v>-24.6</v>
      </c>
      <c r="AI113" s="130">
        <f t="shared" ref="AI113:AI124" si="96">J274*1</f>
        <v>-23.537499999999998</v>
      </c>
      <c r="AJ113" s="130">
        <f t="shared" ref="AJ113:AJ124" si="97">J364*1</f>
        <v>-23.185714285714287</v>
      </c>
      <c r="AK113" s="130">
        <f t="shared" ref="AK113:AK124" si="98">J292*1</f>
        <v>0.40000000000000213</v>
      </c>
      <c r="AL113" s="130">
        <f t="shared" si="74"/>
        <v>-18.459875090187591</v>
      </c>
      <c r="AM113" s="119"/>
      <c r="AN113" s="132"/>
      <c r="AO113" s="132">
        <v>10</v>
      </c>
      <c r="AP113" s="121">
        <v>24.97</v>
      </c>
      <c r="AQ113" s="135">
        <v>25.15</v>
      </c>
      <c r="AR113" s="135">
        <v>23.65</v>
      </c>
      <c r="AS113" s="135">
        <v>24.78</v>
      </c>
      <c r="AU113" s="135">
        <v>23.81</v>
      </c>
      <c r="AY113" s="121">
        <v>24.24</v>
      </c>
      <c r="BA113" s="136">
        <v>24.18</v>
      </c>
      <c r="BE113" s="119">
        <v>21.93</v>
      </c>
      <c r="BH113" s="119">
        <v>20.16</v>
      </c>
      <c r="BK113" s="119">
        <v>22.29</v>
      </c>
      <c r="BL113" s="119">
        <v>19.66</v>
      </c>
      <c r="BP113" s="119">
        <v>23.28</v>
      </c>
      <c r="BS113" s="119">
        <v>22.97</v>
      </c>
      <c r="BU113" s="119">
        <v>22.71</v>
      </c>
      <c r="BZ113" s="119">
        <v>25.46</v>
      </c>
      <c r="CC113" s="133"/>
    </row>
    <row r="114" spans="1:81">
      <c r="A114" s="119"/>
      <c r="B114" s="132"/>
      <c r="C114" s="132">
        <v>20</v>
      </c>
      <c r="D114" s="135">
        <v>24.97</v>
      </c>
      <c r="E114" s="119">
        <f t="shared" si="67"/>
        <v>3</v>
      </c>
      <c r="F114" s="119">
        <f t="shared" si="68"/>
        <v>73.77</v>
      </c>
      <c r="G114" s="120">
        <f t="shared" si="69"/>
        <v>24.59</v>
      </c>
      <c r="H114" s="119">
        <f t="shared" si="70"/>
        <v>25.15</v>
      </c>
      <c r="I114" s="119">
        <f t="shared" si="71"/>
        <v>23.65</v>
      </c>
      <c r="J114" s="125">
        <f t="shared" si="73"/>
        <v>0.37999999999999901</v>
      </c>
      <c r="K114" s="120">
        <f t="shared" si="72"/>
        <v>0.81902380917773088</v>
      </c>
      <c r="M114" s="121">
        <v>10</v>
      </c>
      <c r="N114" s="130">
        <f t="shared" si="75"/>
        <v>-24.065000000000001</v>
      </c>
      <c r="O114" s="130">
        <f t="shared" si="76"/>
        <v>0.37999999999999901</v>
      </c>
      <c r="P114" s="130">
        <f t="shared" si="77"/>
        <v>0.77000000000000313</v>
      </c>
      <c r="Q114" s="130">
        <f t="shared" si="78"/>
        <v>-21.272500000000001</v>
      </c>
      <c r="R114" s="130">
        <f t="shared" si="79"/>
        <v>-23.121818181818181</v>
      </c>
      <c r="S114" s="130">
        <f t="shared" si="80"/>
        <v>-23.515000000000001</v>
      </c>
      <c r="T114" s="130">
        <f t="shared" si="81"/>
        <v>-23.083749999999998</v>
      </c>
      <c r="U114" s="130">
        <f t="shared" si="82"/>
        <v>-24.86</v>
      </c>
      <c r="V114" s="130">
        <f t="shared" si="83"/>
        <v>-22.255714285714287</v>
      </c>
      <c r="W114" s="130">
        <f t="shared" si="84"/>
        <v>-22.434000000000001</v>
      </c>
      <c r="X114" s="130">
        <f t="shared" si="85"/>
        <v>-22.514000000000003</v>
      </c>
      <c r="Y114" s="130">
        <f t="shared" si="86"/>
        <v>-22.648</v>
      </c>
      <c r="Z114" s="130">
        <f t="shared" si="87"/>
        <v>-22.333999999999996</v>
      </c>
      <c r="AA114" s="130">
        <f t="shared" si="88"/>
        <v>-21.69</v>
      </c>
      <c r="AB114" s="130">
        <f t="shared" si="89"/>
        <v>-21.8</v>
      </c>
      <c r="AC114" s="130">
        <f t="shared" si="90"/>
        <v>-22.377499999999998</v>
      </c>
      <c r="AD114" s="130">
        <f t="shared" si="91"/>
        <v>-24.376666666666665</v>
      </c>
      <c r="AE114" s="130">
        <f t="shared" si="92"/>
        <v>0.21666666666666856</v>
      </c>
      <c r="AF114" s="130">
        <f t="shared" si="93"/>
        <v>3.0000000000001137E-2</v>
      </c>
      <c r="AG114" s="130">
        <f t="shared" si="94"/>
        <v>-25.46</v>
      </c>
      <c r="AH114" s="130">
        <f t="shared" si="95"/>
        <v>-24.630000000000003</v>
      </c>
      <c r="AI114" s="130">
        <f t="shared" si="96"/>
        <v>-23.48</v>
      </c>
      <c r="AJ114" s="130">
        <f t="shared" si="97"/>
        <v>-22.195714285714285</v>
      </c>
      <c r="AK114" s="130">
        <f t="shared" si="98"/>
        <v>-2.4999999999998579E-2</v>
      </c>
      <c r="AL114" s="130">
        <f t="shared" si="74"/>
        <v>-18.197583198051952</v>
      </c>
      <c r="AM114" s="119"/>
      <c r="AN114" s="132"/>
      <c r="AO114" s="132">
        <v>20</v>
      </c>
      <c r="AP114" s="121">
        <v>24.97</v>
      </c>
      <c r="AQ114" s="135">
        <v>25.15</v>
      </c>
      <c r="AR114" s="135">
        <v>23.65</v>
      </c>
      <c r="AS114" s="135">
        <v>24.75</v>
      </c>
      <c r="AU114" s="135">
        <v>23.81</v>
      </c>
      <c r="AY114" s="121">
        <v>24.24</v>
      </c>
      <c r="BA114" s="136">
        <v>24.06</v>
      </c>
      <c r="BE114" s="119">
        <v>21.89</v>
      </c>
      <c r="BH114" s="119">
        <v>20.16</v>
      </c>
      <c r="BK114" s="119">
        <v>22.3</v>
      </c>
      <c r="BL114" s="119">
        <v>19.38</v>
      </c>
      <c r="BP114" s="119">
        <v>23.29</v>
      </c>
      <c r="BS114" s="119">
        <v>22.35</v>
      </c>
      <c r="BU114" s="119">
        <v>22.55</v>
      </c>
      <c r="BZ114" s="119">
        <v>25.47</v>
      </c>
      <c r="CC114" s="133"/>
    </row>
    <row r="115" spans="1:81">
      <c r="A115" s="119"/>
      <c r="B115" s="132"/>
      <c r="C115" s="132">
        <v>30</v>
      </c>
      <c r="D115" s="135">
        <v>24.98</v>
      </c>
      <c r="E115" s="119">
        <f t="shared" si="67"/>
        <v>3</v>
      </c>
      <c r="F115" s="119">
        <f t="shared" si="68"/>
        <v>73.760000000000005</v>
      </c>
      <c r="G115" s="120">
        <f t="shared" si="69"/>
        <v>24.58666666666667</v>
      </c>
      <c r="H115" s="119">
        <f t="shared" si="70"/>
        <v>25.12</v>
      </c>
      <c r="I115" s="119">
        <f t="shared" si="71"/>
        <v>23.66</v>
      </c>
      <c r="J115" s="125">
        <f t="shared" si="73"/>
        <v>0.39333333333333087</v>
      </c>
      <c r="K115" s="120">
        <f t="shared" si="72"/>
        <v>0.80556398463023027</v>
      </c>
      <c r="M115" s="121">
        <v>20</v>
      </c>
      <c r="N115" s="130">
        <f t="shared" si="75"/>
        <v>-24.03</v>
      </c>
      <c r="O115" s="130">
        <f t="shared" si="76"/>
        <v>0.37999999999999901</v>
      </c>
      <c r="P115" s="130">
        <f t="shared" si="77"/>
        <v>0.76333333333333186</v>
      </c>
      <c r="Q115" s="130">
        <f t="shared" si="78"/>
        <v>-23.767499999999998</v>
      </c>
      <c r="R115" s="130">
        <f t="shared" si="79"/>
        <v>-23.014545454545456</v>
      </c>
      <c r="S115" s="130">
        <f t="shared" si="80"/>
        <v>-23.49</v>
      </c>
      <c r="T115" s="130">
        <f t="shared" si="81"/>
        <v>-23.081250000000004</v>
      </c>
      <c r="U115" s="130">
        <f t="shared" si="82"/>
        <v>-24.85</v>
      </c>
      <c r="V115" s="130">
        <f t="shared" si="83"/>
        <v>-22.117142857142856</v>
      </c>
      <c r="W115" s="130">
        <f t="shared" si="84"/>
        <v>-22.423999999999999</v>
      </c>
      <c r="X115" s="130">
        <f t="shared" si="85"/>
        <v>-22.464000000000002</v>
      </c>
      <c r="Y115" s="130">
        <f t="shared" si="86"/>
        <v>-22.635999999999999</v>
      </c>
      <c r="Z115" s="130">
        <f t="shared" si="87"/>
        <v>-22.175999999999998</v>
      </c>
      <c r="AA115" s="130">
        <f t="shared" si="88"/>
        <v>-21.656666666666666</v>
      </c>
      <c r="AB115" s="130">
        <f t="shared" si="89"/>
        <v>-21.713333333333335</v>
      </c>
      <c r="AC115" s="130">
        <f t="shared" si="90"/>
        <v>-22.3675</v>
      </c>
      <c r="AD115" s="130">
        <f t="shared" si="91"/>
        <v>-24.373333333333335</v>
      </c>
      <c r="AE115" s="130">
        <f t="shared" si="92"/>
        <v>0.21999999999999886</v>
      </c>
      <c r="AF115" s="130">
        <f t="shared" si="93"/>
        <v>3.9999999999999147E-2</v>
      </c>
      <c r="AG115" s="130">
        <f t="shared" si="94"/>
        <v>-25.45</v>
      </c>
      <c r="AH115" s="130">
        <f t="shared" si="95"/>
        <v>-24.627999999999997</v>
      </c>
      <c r="AI115" s="130">
        <f t="shared" si="96"/>
        <v>-23.423333333333332</v>
      </c>
      <c r="AJ115" s="130">
        <f t="shared" si="97"/>
        <v>-22.669999999999998</v>
      </c>
      <c r="AK115" s="130">
        <f t="shared" si="98"/>
        <v>-3.0000000000001137E-2</v>
      </c>
      <c r="AL115" s="130">
        <f t="shared" si="74"/>
        <v>-18.289969651875904</v>
      </c>
      <c r="AM115" s="119"/>
      <c r="AN115" s="132"/>
      <c r="AO115" s="132">
        <v>30</v>
      </c>
      <c r="AP115" s="121">
        <v>24.98</v>
      </c>
      <c r="AQ115" s="135">
        <v>25.12</v>
      </c>
      <c r="AR115" s="135">
        <v>23.66</v>
      </c>
      <c r="AS115" s="135">
        <v>24.72</v>
      </c>
      <c r="AU115" s="135">
        <v>23.8</v>
      </c>
      <c r="AY115" s="121">
        <v>24.18</v>
      </c>
      <c r="BA115" s="136">
        <v>24.03</v>
      </c>
      <c r="BE115" s="119">
        <v>21.85</v>
      </c>
      <c r="BH115" s="119">
        <v>20.13</v>
      </c>
      <c r="BK115" s="119">
        <v>22.3</v>
      </c>
      <c r="BL115" s="119">
        <v>19.21</v>
      </c>
      <c r="BP115" s="119">
        <v>23.27</v>
      </c>
      <c r="BS115" s="119">
        <v>20.8</v>
      </c>
      <c r="BU115" s="119">
        <v>21.8</v>
      </c>
      <c r="BZ115" s="119">
        <v>25.47</v>
      </c>
      <c r="CC115" s="133"/>
    </row>
    <row r="116" spans="1:81">
      <c r="A116" s="119"/>
      <c r="B116" s="132"/>
      <c r="C116" s="132">
        <v>50</v>
      </c>
      <c r="D116" s="135">
        <v>24.99</v>
      </c>
      <c r="E116" s="119">
        <f t="shared" si="67"/>
        <v>3</v>
      </c>
      <c r="F116" s="119">
        <f t="shared" si="68"/>
        <v>73.680000000000007</v>
      </c>
      <c r="G116" s="120">
        <f t="shared" si="69"/>
        <v>24.560000000000002</v>
      </c>
      <c r="H116" s="119">
        <f t="shared" si="70"/>
        <v>25.04</v>
      </c>
      <c r="I116" s="119">
        <f t="shared" si="71"/>
        <v>23.65</v>
      </c>
      <c r="J116" s="125">
        <f t="shared" si="73"/>
        <v>0.42999999999999616</v>
      </c>
      <c r="K116" s="120">
        <f t="shared" si="72"/>
        <v>0.78847954951285837</v>
      </c>
      <c r="M116" s="121">
        <v>30</v>
      </c>
      <c r="N116" s="130">
        <f t="shared" si="75"/>
        <v>-24.02</v>
      </c>
      <c r="O116" s="130">
        <f t="shared" si="76"/>
        <v>0.39333333333333087</v>
      </c>
      <c r="P116" s="130">
        <f t="shared" si="77"/>
        <v>0.76666666666666572</v>
      </c>
      <c r="Q116" s="130">
        <f t="shared" si="78"/>
        <v>-23.762500000000003</v>
      </c>
      <c r="R116" s="130">
        <f t="shared" si="79"/>
        <v>-22.851818181818178</v>
      </c>
      <c r="S116" s="130">
        <f t="shared" si="80"/>
        <v>-23.388333333333332</v>
      </c>
      <c r="T116" s="130">
        <f t="shared" si="81"/>
        <v>-23.077499999999997</v>
      </c>
      <c r="U116" s="130">
        <f t="shared" si="82"/>
        <v>-24.84</v>
      </c>
      <c r="V116" s="130">
        <f t="shared" si="83"/>
        <v>-21.830000000000002</v>
      </c>
      <c r="W116" s="130">
        <f t="shared" si="84"/>
        <v>-22.339999999999996</v>
      </c>
      <c r="X116" s="130">
        <f t="shared" si="85"/>
        <v>-22.407999999999998</v>
      </c>
      <c r="Y116" s="130">
        <f t="shared" si="86"/>
        <v>-22.613999999999997</v>
      </c>
      <c r="Z116" s="130">
        <f t="shared" si="87"/>
        <v>-21.834</v>
      </c>
      <c r="AA116" s="130">
        <f t="shared" si="88"/>
        <v>-21.646666666666665</v>
      </c>
      <c r="AB116" s="130">
        <f t="shared" si="89"/>
        <v>-21.653333333333332</v>
      </c>
      <c r="AC116" s="130">
        <f t="shared" si="90"/>
        <v>-22.357500000000002</v>
      </c>
      <c r="AD116" s="130">
        <f t="shared" si="91"/>
        <v>-24.37</v>
      </c>
      <c r="AE116" s="130">
        <f t="shared" si="92"/>
        <v>0.21999999999999886</v>
      </c>
      <c r="AF116" s="130">
        <f t="shared" si="93"/>
        <v>3.0000000000001137E-2</v>
      </c>
      <c r="AG116" s="130">
        <f t="shared" si="94"/>
        <v>-25.45</v>
      </c>
      <c r="AH116" s="130">
        <f t="shared" si="95"/>
        <v>-24.627999999999997</v>
      </c>
      <c r="AI116" s="130">
        <f t="shared" si="96"/>
        <v>-23.383333333333336</v>
      </c>
      <c r="AJ116" s="130">
        <f t="shared" si="97"/>
        <v>-22.348571428571432</v>
      </c>
      <c r="AK116" s="130">
        <f t="shared" si="98"/>
        <v>-3.0000000000001137E-2</v>
      </c>
      <c r="AL116" s="130">
        <f t="shared" si="74"/>
        <v>-18.22598151154401</v>
      </c>
      <c r="AM116" s="119"/>
      <c r="AN116" s="132"/>
      <c r="AO116" s="132">
        <v>50</v>
      </c>
      <c r="AP116" s="121">
        <v>24.99</v>
      </c>
      <c r="AQ116" s="135">
        <v>25.04</v>
      </c>
      <c r="AR116" s="135">
        <v>23.65</v>
      </c>
      <c r="AS116" s="135">
        <v>24.37</v>
      </c>
      <c r="AU116" s="135">
        <v>23.8</v>
      </c>
      <c r="AY116" s="121">
        <v>23.33</v>
      </c>
      <c r="BA116" s="136">
        <v>23.7</v>
      </c>
      <c r="BE116" s="119">
        <v>21.75</v>
      </c>
      <c r="BH116" s="119">
        <v>20.05</v>
      </c>
      <c r="BK116" s="119">
        <v>22.3</v>
      </c>
      <c r="BL116" s="119">
        <v>18.850000000000001</v>
      </c>
      <c r="BP116" s="119">
        <v>23.24</v>
      </c>
      <c r="BS116" s="119">
        <v>20.59</v>
      </c>
      <c r="BU116" s="119">
        <v>20.48</v>
      </c>
      <c r="BZ116" s="119">
        <v>25.47</v>
      </c>
      <c r="CC116" s="133"/>
    </row>
    <row r="117" spans="1:81">
      <c r="A117" s="119"/>
      <c r="B117" s="132"/>
      <c r="C117" s="132">
        <v>75</v>
      </c>
      <c r="D117" s="135">
        <v>24.99</v>
      </c>
      <c r="E117" s="119">
        <f t="shared" si="67"/>
        <v>3</v>
      </c>
      <c r="F117" s="119">
        <f t="shared" si="68"/>
        <v>73.490000000000009</v>
      </c>
      <c r="G117" s="120">
        <f t="shared" si="69"/>
        <v>24.49666666666667</v>
      </c>
      <c r="H117" s="119">
        <f t="shared" si="70"/>
        <v>24.99</v>
      </c>
      <c r="I117" s="119">
        <f t="shared" si="71"/>
        <v>23.57</v>
      </c>
      <c r="J117" s="125">
        <f t="shared" si="73"/>
        <v>0.49333333333332874</v>
      </c>
      <c r="K117" s="120">
        <f t="shared" si="72"/>
        <v>0.80307741428415991</v>
      </c>
      <c r="M117" s="121">
        <v>50</v>
      </c>
      <c r="N117" s="130">
        <f t="shared" si="75"/>
        <v>-23.975000000000001</v>
      </c>
      <c r="O117" s="130">
        <f t="shared" si="76"/>
        <v>0.42999999999999616</v>
      </c>
      <c r="P117" s="130">
        <f t="shared" si="77"/>
        <v>0.82000000000000028</v>
      </c>
      <c r="Q117" s="130">
        <f t="shared" si="78"/>
        <v>-23.75</v>
      </c>
      <c r="R117" s="130">
        <f t="shared" si="79"/>
        <v>-22.579090909090912</v>
      </c>
      <c r="S117" s="130">
        <f t="shared" si="80"/>
        <v>-23.233333333333334</v>
      </c>
      <c r="T117" s="130">
        <f t="shared" si="81"/>
        <v>-23.037499999999994</v>
      </c>
      <c r="U117" s="130">
        <f t="shared" si="82"/>
        <v>-24.84</v>
      </c>
      <c r="V117" s="130">
        <f t="shared" si="83"/>
        <v>-21.25</v>
      </c>
      <c r="W117" s="130">
        <f t="shared" si="84"/>
        <v>-22.312000000000001</v>
      </c>
      <c r="X117" s="130">
        <f t="shared" si="85"/>
        <v>-22.177999999999997</v>
      </c>
      <c r="Y117" s="130">
        <f t="shared" si="86"/>
        <v>-22.401999999999997</v>
      </c>
      <c r="Z117" s="130">
        <f t="shared" si="87"/>
        <v>-21.504000000000001</v>
      </c>
      <c r="AA117" s="130">
        <f t="shared" si="88"/>
        <v>-21.526666666666667</v>
      </c>
      <c r="AB117" s="130">
        <f t="shared" si="89"/>
        <v>-21.593333333333334</v>
      </c>
      <c r="AC117" s="130">
        <f t="shared" si="90"/>
        <v>-22.322499999999998</v>
      </c>
      <c r="AD117" s="130">
        <f t="shared" si="91"/>
        <v>-24.216666666666665</v>
      </c>
      <c r="AE117" s="130">
        <f t="shared" si="92"/>
        <v>0.28666666666666529</v>
      </c>
      <c r="AF117" s="130">
        <f t="shared" si="93"/>
        <v>2.9999999999997584E-2</v>
      </c>
      <c r="AG117" s="130">
        <f t="shared" si="94"/>
        <v>-25.45</v>
      </c>
      <c r="AH117" s="130">
        <f t="shared" si="95"/>
        <v>-24.637999999999998</v>
      </c>
      <c r="AI117" s="130">
        <f t="shared" si="96"/>
        <v>-23.141666666666669</v>
      </c>
      <c r="AJ117" s="130">
        <f t="shared" si="97"/>
        <v>-22.268571428571427</v>
      </c>
      <c r="AK117" s="130">
        <f t="shared" si="98"/>
        <v>3.9999999999999147E-2</v>
      </c>
      <c r="AL117" s="130">
        <f t="shared" si="74"/>
        <v>-18.108819264069258</v>
      </c>
      <c r="AM117" s="119"/>
      <c r="AN117" s="132"/>
      <c r="AO117" s="132">
        <v>75</v>
      </c>
      <c r="AP117" s="121">
        <v>24.99</v>
      </c>
      <c r="AQ117" s="135">
        <v>24.93</v>
      </c>
      <c r="AR117" s="135">
        <v>23.57</v>
      </c>
      <c r="AS117" s="135">
        <v>23.89</v>
      </c>
      <c r="AU117" s="135">
        <v>23.8</v>
      </c>
      <c r="AY117" s="121">
        <v>20.43</v>
      </c>
      <c r="BA117" s="136">
        <v>23.21</v>
      </c>
      <c r="BE117" s="119">
        <v>17.170000000000002</v>
      </c>
      <c r="BH117" s="119">
        <v>20.04</v>
      </c>
      <c r="BK117" s="119">
        <v>22.28</v>
      </c>
      <c r="BL117" s="119">
        <v>18.399999999999999</v>
      </c>
      <c r="BP117" s="119">
        <v>23.1</v>
      </c>
      <c r="BS117" s="119">
        <v>18.5</v>
      </c>
      <c r="BU117" s="119">
        <v>17.739999999999998</v>
      </c>
      <c r="BZ117" s="119">
        <v>25.03</v>
      </c>
      <c r="CC117" s="133"/>
    </row>
    <row r="118" spans="1:81">
      <c r="A118" s="119"/>
      <c r="B118" s="132"/>
      <c r="C118" s="132">
        <v>100</v>
      </c>
      <c r="D118" s="135">
        <v>25</v>
      </c>
      <c r="E118" s="119">
        <f t="shared" si="67"/>
        <v>3</v>
      </c>
      <c r="F118" s="119">
        <f t="shared" si="68"/>
        <v>72.5</v>
      </c>
      <c r="G118" s="120">
        <f t="shared" si="69"/>
        <v>24.166666666666668</v>
      </c>
      <c r="H118" s="119">
        <f t="shared" si="70"/>
        <v>25</v>
      </c>
      <c r="I118" s="119">
        <f t="shared" si="71"/>
        <v>23.25</v>
      </c>
      <c r="J118" s="125">
        <f t="shared" si="73"/>
        <v>0.83333333333333215</v>
      </c>
      <c r="K118" s="120">
        <f t="shared" si="72"/>
        <v>0.87797114607106153</v>
      </c>
      <c r="M118" s="121">
        <v>75</v>
      </c>
      <c r="N118" s="130">
        <f t="shared" si="75"/>
        <v>-23.895</v>
      </c>
      <c r="O118" s="130">
        <f t="shared" si="76"/>
        <v>0.49333333333332874</v>
      </c>
      <c r="P118" s="130">
        <f t="shared" si="77"/>
        <v>1.2600000000000016</v>
      </c>
      <c r="Q118" s="130">
        <f t="shared" si="78"/>
        <v>-23.537499999999998</v>
      </c>
      <c r="R118" s="130">
        <f t="shared" si="79"/>
        <v>-22.298999999999999</v>
      </c>
      <c r="S118" s="130">
        <f t="shared" si="80"/>
        <v>-22.863999999999997</v>
      </c>
      <c r="T118" s="130">
        <f t="shared" si="81"/>
        <v>-22.901428571428571</v>
      </c>
      <c r="U118" s="130">
        <f t="shared" si="82"/>
        <v>-23.62</v>
      </c>
      <c r="V118" s="130">
        <f t="shared" si="83"/>
        <v>-20.32</v>
      </c>
      <c r="W118" s="130">
        <f t="shared" si="84"/>
        <v>-21.738</v>
      </c>
      <c r="X118" s="130">
        <f t="shared" si="85"/>
        <v>-21.594000000000001</v>
      </c>
      <c r="Y118" s="130">
        <f t="shared" si="86"/>
        <v>-20.896000000000001</v>
      </c>
      <c r="Z118" s="130">
        <f t="shared" si="87"/>
        <v>-21.131999999999998</v>
      </c>
      <c r="AA118" s="130">
        <f t="shared" si="88"/>
        <v>-20.293333333333333</v>
      </c>
      <c r="AB118" s="130">
        <f t="shared" si="89"/>
        <v>-20.573333333333334</v>
      </c>
      <c r="AC118" s="130">
        <f t="shared" si="90"/>
        <v>-21.5825</v>
      </c>
      <c r="AD118" s="130">
        <f t="shared" si="91"/>
        <v>-23.656666666666666</v>
      </c>
      <c r="AE118" s="130">
        <f t="shared" si="92"/>
        <v>0.65666666666666273</v>
      </c>
      <c r="AF118" s="130">
        <f t="shared" si="93"/>
        <v>0.10500000000000043</v>
      </c>
      <c r="AG118" s="130">
        <f t="shared" si="94"/>
        <v>-25.42</v>
      </c>
      <c r="AH118" s="130">
        <f t="shared" si="95"/>
        <v>-24.249999999999996</v>
      </c>
      <c r="AI118" s="130">
        <f t="shared" si="96"/>
        <v>-22.425000000000001</v>
      </c>
      <c r="AJ118" s="130">
        <f t="shared" si="97"/>
        <v>-21.351428571428574</v>
      </c>
      <c r="AK118" s="130">
        <f t="shared" si="98"/>
        <v>0.19500000000000028</v>
      </c>
      <c r="AL118" s="130">
        <f t="shared" si="74"/>
        <v>-17.568299603174605</v>
      </c>
      <c r="AM118" s="119"/>
      <c r="AN118" s="132"/>
      <c r="AO118" s="132">
        <v>100</v>
      </c>
      <c r="AP118" s="121">
        <v>25</v>
      </c>
      <c r="AQ118" s="135">
        <v>24.25</v>
      </c>
      <c r="AR118" s="135">
        <v>23.25</v>
      </c>
      <c r="AS118" s="135">
        <v>23.6</v>
      </c>
      <c r="AU118" s="135">
        <v>23.8</v>
      </c>
      <c r="AY118" s="121">
        <v>16.399999999999999</v>
      </c>
      <c r="BA118" s="136">
        <v>22.31</v>
      </c>
      <c r="BE118" s="119">
        <v>15.32</v>
      </c>
      <c r="BH118" s="119">
        <v>17.55</v>
      </c>
      <c r="BK118" s="119">
        <v>21.91</v>
      </c>
      <c r="BL118" s="119">
        <v>18.25</v>
      </c>
      <c r="BP118" s="119">
        <v>22.47</v>
      </c>
      <c r="BS118" s="119">
        <v>16.690000000000001</v>
      </c>
      <c r="BU118" s="119">
        <v>16.47</v>
      </c>
      <c r="BZ118" s="119">
        <v>22.65</v>
      </c>
      <c r="CC118" s="133"/>
    </row>
    <row r="119" spans="1:81">
      <c r="A119" s="119"/>
      <c r="B119" s="132"/>
      <c r="C119" s="132">
        <v>150</v>
      </c>
      <c r="D119" s="135">
        <v>21.92</v>
      </c>
      <c r="E119" s="119">
        <f t="shared" si="67"/>
        <v>3</v>
      </c>
      <c r="F119" s="119">
        <f t="shared" si="68"/>
        <v>67.070000000000007</v>
      </c>
      <c r="G119" s="120">
        <f t="shared" si="69"/>
        <v>22.356666666666669</v>
      </c>
      <c r="H119" s="119">
        <f t="shared" si="70"/>
        <v>22.64</v>
      </c>
      <c r="I119" s="119">
        <f t="shared" si="71"/>
        <v>21.92</v>
      </c>
      <c r="J119" s="125">
        <f t="shared" si="73"/>
        <v>-0.43666666666666742</v>
      </c>
      <c r="K119" s="120">
        <f t="shared" si="72"/>
        <v>0.38370995990895651</v>
      </c>
      <c r="M119" s="121">
        <v>100</v>
      </c>
      <c r="N119" s="130">
        <f t="shared" si="75"/>
        <v>-23.75</v>
      </c>
      <c r="O119" s="130">
        <f t="shared" si="76"/>
        <v>0.83333333333333215</v>
      </c>
      <c r="P119" s="130">
        <f t="shared" si="77"/>
        <v>1.5633333333333326</v>
      </c>
      <c r="Q119" s="130">
        <f t="shared" si="78"/>
        <v>-22.36</v>
      </c>
      <c r="R119" s="130">
        <f t="shared" si="79"/>
        <v>-20.546363636363637</v>
      </c>
      <c r="S119" s="130">
        <f t="shared" si="80"/>
        <v>-20.668333333333333</v>
      </c>
      <c r="T119" s="130">
        <f t="shared" si="81"/>
        <v>-21.373750000000001</v>
      </c>
      <c r="U119" s="130">
        <f t="shared" si="82"/>
        <v>-22.2</v>
      </c>
      <c r="V119" s="130">
        <f t="shared" si="83"/>
        <v>-19.267142857142858</v>
      </c>
      <c r="W119" s="130">
        <f t="shared" si="84"/>
        <v>-20.630000000000003</v>
      </c>
      <c r="X119" s="130">
        <f t="shared" si="85"/>
        <v>-21.288</v>
      </c>
      <c r="Y119" s="130">
        <f t="shared" si="86"/>
        <v>-19.422000000000001</v>
      </c>
      <c r="Z119" s="130">
        <f t="shared" si="87"/>
        <v>-20.116000000000003</v>
      </c>
      <c r="AA119" s="130">
        <f t="shared" si="88"/>
        <v>-19</v>
      </c>
      <c r="AB119" s="130">
        <f t="shared" si="89"/>
        <v>-19.553333333333335</v>
      </c>
      <c r="AC119" s="130">
        <f t="shared" si="90"/>
        <v>-21.0825</v>
      </c>
      <c r="AD119" s="130">
        <f t="shared" si="91"/>
        <v>-22.679999999999996</v>
      </c>
      <c r="AE119" s="130">
        <f t="shared" si="92"/>
        <v>1.9733333333333363</v>
      </c>
      <c r="AF119" s="130">
        <f t="shared" si="93"/>
        <v>-1.7100000000000009</v>
      </c>
      <c r="AG119" s="130">
        <f t="shared" si="94"/>
        <v>-24.03</v>
      </c>
      <c r="AH119" s="130">
        <f t="shared" si="95"/>
        <v>-22.812000000000005</v>
      </c>
      <c r="AI119" s="130">
        <f t="shared" si="96"/>
        <v>-20.3</v>
      </c>
      <c r="AJ119" s="130">
        <f t="shared" si="97"/>
        <v>-19.211428571428574</v>
      </c>
      <c r="AK119" s="130">
        <f t="shared" si="98"/>
        <v>1.1149999999999984</v>
      </c>
      <c r="AL119" s="130">
        <f t="shared" si="74"/>
        <v>-16.521493822150074</v>
      </c>
      <c r="AM119" s="119"/>
      <c r="AN119" s="132"/>
      <c r="AO119" s="132">
        <v>150</v>
      </c>
      <c r="AP119" s="121">
        <v>21.92</v>
      </c>
      <c r="AQ119" s="135">
        <v>22.51</v>
      </c>
      <c r="AR119" s="135">
        <v>22.64</v>
      </c>
      <c r="AS119" s="135">
        <v>22.65</v>
      </c>
      <c r="AU119" s="135">
        <v>22.12</v>
      </c>
      <c r="AY119" s="121">
        <v>13.21</v>
      </c>
      <c r="BA119" s="136">
        <v>16.23</v>
      </c>
      <c r="BE119" s="119">
        <v>13.26</v>
      </c>
      <c r="BH119" s="119">
        <v>12.71</v>
      </c>
      <c r="BK119" s="119">
        <v>20.87</v>
      </c>
      <c r="BL119" s="119">
        <v>17.09</v>
      </c>
      <c r="BP119" s="119">
        <v>20.39</v>
      </c>
      <c r="BS119" s="119">
        <v>13.47</v>
      </c>
      <c r="BU119" s="119">
        <v>12.9</v>
      </c>
      <c r="BZ119" s="119">
        <v>20.66</v>
      </c>
      <c r="CC119" s="133"/>
    </row>
    <row r="120" spans="1:81">
      <c r="A120" s="119"/>
      <c r="B120" s="132"/>
      <c r="C120" s="132">
        <v>200</v>
      </c>
      <c r="D120" s="135">
        <v>19.55</v>
      </c>
      <c r="E120" s="119">
        <f t="shared" si="67"/>
        <v>3</v>
      </c>
      <c r="F120" s="119">
        <f t="shared" si="68"/>
        <v>60.91</v>
      </c>
      <c r="G120" s="120">
        <f t="shared" si="69"/>
        <v>20.303333333333331</v>
      </c>
      <c r="H120" s="119">
        <f t="shared" si="70"/>
        <v>21.72</v>
      </c>
      <c r="I120" s="119">
        <f t="shared" si="71"/>
        <v>19.55</v>
      </c>
      <c r="J120" s="125">
        <f t="shared" si="73"/>
        <v>-0.7533333333333303</v>
      </c>
      <c r="K120" s="120">
        <f t="shared" si="72"/>
        <v>1.2276943159163567</v>
      </c>
      <c r="M120" s="121">
        <v>150</v>
      </c>
      <c r="N120" s="130">
        <f t="shared" si="75"/>
        <v>-20.490000000000002</v>
      </c>
      <c r="O120" s="130">
        <f t="shared" si="76"/>
        <v>-0.43666666666666742</v>
      </c>
      <c r="P120" s="130">
        <f t="shared" si="77"/>
        <v>0.65000000000000213</v>
      </c>
      <c r="Q120" s="130">
        <f t="shared" si="78"/>
        <v>-20.150000000000002</v>
      </c>
      <c r="R120" s="130">
        <f t="shared" si="79"/>
        <v>-18.261818181818182</v>
      </c>
      <c r="S120" s="130">
        <f t="shared" si="80"/>
        <v>-18.446666666666665</v>
      </c>
      <c r="T120" s="130">
        <f t="shared" si="81"/>
        <v>-19.41375</v>
      </c>
      <c r="U120" s="130">
        <f t="shared" si="82"/>
        <v>-20.59</v>
      </c>
      <c r="V120" s="130">
        <f t="shared" si="83"/>
        <v>-16.765000000000001</v>
      </c>
      <c r="W120" s="130">
        <f t="shared" si="84"/>
        <v>-17.5</v>
      </c>
      <c r="X120" s="130">
        <f t="shared" si="85"/>
        <v>-18.591999999999999</v>
      </c>
      <c r="Y120" s="130">
        <f t="shared" si="86"/>
        <v>-17.28</v>
      </c>
      <c r="Z120" s="130">
        <f t="shared" si="87"/>
        <v>-18.045999999999999</v>
      </c>
      <c r="AA120" s="130">
        <f t="shared" si="88"/>
        <v>-16.423333333333332</v>
      </c>
      <c r="AB120" s="130">
        <f t="shared" si="89"/>
        <v>-16.356666666666666</v>
      </c>
      <c r="AC120" s="130">
        <f t="shared" si="90"/>
        <v>-19.009999999999998</v>
      </c>
      <c r="AD120" s="130">
        <f t="shared" si="91"/>
        <v>-19.906666666666666</v>
      </c>
      <c r="AE120" s="130">
        <f t="shared" si="92"/>
        <v>0.66999999999999815</v>
      </c>
      <c r="AF120" s="130">
        <f t="shared" si="93"/>
        <v>-1.5599999999999987</v>
      </c>
      <c r="AG120" s="130">
        <f t="shared" si="94"/>
        <v>-20.64</v>
      </c>
      <c r="AH120" s="130">
        <f t="shared" si="95"/>
        <v>-20.115999999999996</v>
      </c>
      <c r="AI120" s="130">
        <f t="shared" si="96"/>
        <v>-17.623333333333331</v>
      </c>
      <c r="AJ120" s="130">
        <f t="shared" si="97"/>
        <v>-16.187142857142856</v>
      </c>
      <c r="AK120" s="130">
        <f t="shared" si="98"/>
        <v>0.30000000000000071</v>
      </c>
      <c r="AL120" s="130">
        <f t="shared" si="74"/>
        <v>-14.673960182178931</v>
      </c>
      <c r="AM120" s="119"/>
      <c r="AN120" s="132"/>
      <c r="AO120" s="132">
        <v>200</v>
      </c>
      <c r="AP120" s="121">
        <v>19.55</v>
      </c>
      <c r="AQ120" s="135">
        <v>19.64</v>
      </c>
      <c r="AR120" s="135">
        <v>21.72</v>
      </c>
      <c r="AS120" s="135">
        <v>20.149999999999999</v>
      </c>
      <c r="AU120" s="135">
        <v>20.100000000000001</v>
      </c>
      <c r="AY120" s="121">
        <v>12.01</v>
      </c>
      <c r="BA120" s="136">
        <v>13.92</v>
      </c>
      <c r="BE120" s="119">
        <v>11.68</v>
      </c>
      <c r="BH120" s="119">
        <v>11.35</v>
      </c>
      <c r="BK120" s="119">
        <v>18.84</v>
      </c>
      <c r="BL120" s="119">
        <v>15.57</v>
      </c>
      <c r="BP120" s="119">
        <v>18.62</v>
      </c>
      <c r="BS120" s="119">
        <v>11.35</v>
      </c>
      <c r="BU120" s="119">
        <v>10.54</v>
      </c>
      <c r="BZ120" s="119">
        <v>17.98</v>
      </c>
      <c r="CC120" s="133"/>
    </row>
    <row r="121" spans="1:81">
      <c r="A121" s="119"/>
      <c r="B121" s="132"/>
      <c r="C121" s="132">
        <v>300</v>
      </c>
      <c r="D121" s="135">
        <v>15.37</v>
      </c>
      <c r="E121" s="119">
        <f t="shared" si="67"/>
        <v>3</v>
      </c>
      <c r="F121" s="119">
        <f t="shared" si="68"/>
        <v>47.349999999999994</v>
      </c>
      <c r="G121" s="120">
        <f t="shared" si="69"/>
        <v>15.783333333333331</v>
      </c>
      <c r="H121" s="119">
        <f t="shared" si="70"/>
        <v>19.02</v>
      </c>
      <c r="I121" s="119">
        <f t="shared" si="71"/>
        <v>12.96</v>
      </c>
      <c r="J121" s="125">
        <f t="shared" si="73"/>
        <v>-0.41333333333333222</v>
      </c>
      <c r="K121" s="120">
        <f t="shared" si="72"/>
        <v>3.0510708502644426</v>
      </c>
      <c r="M121" s="121">
        <v>200</v>
      </c>
      <c r="N121" s="130">
        <f t="shared" si="75"/>
        <v>-17.965</v>
      </c>
      <c r="O121" s="130">
        <f t="shared" si="76"/>
        <v>-0.7533333333333303</v>
      </c>
      <c r="P121" s="130">
        <f t="shared" si="77"/>
        <v>1.0933333333333337</v>
      </c>
      <c r="Q121" s="130">
        <f t="shared" si="78"/>
        <v>-18.572500000000002</v>
      </c>
      <c r="R121" s="130">
        <f t="shared" si="79"/>
        <v>-16.509090909090908</v>
      </c>
      <c r="S121" s="130">
        <f t="shared" si="80"/>
        <v>-16.945000000000004</v>
      </c>
      <c r="T121" s="130">
        <f t="shared" si="81"/>
        <v>-17.478749999999998</v>
      </c>
      <c r="U121" s="130">
        <f t="shared" si="82"/>
        <v>-19.04</v>
      </c>
      <c r="V121" s="130">
        <f t="shared" si="83"/>
        <v>-14.07</v>
      </c>
      <c r="W121" s="130">
        <f t="shared" si="84"/>
        <v>-15.400000000000002</v>
      </c>
      <c r="X121" s="130">
        <f t="shared" si="85"/>
        <v>-15.678000000000001</v>
      </c>
      <c r="Y121" s="130">
        <f t="shared" si="86"/>
        <v>-15.148000000000001</v>
      </c>
      <c r="Z121" s="130">
        <f t="shared" si="87"/>
        <v>-15.447999999999999</v>
      </c>
      <c r="AA121" s="130">
        <f t="shared" si="88"/>
        <v>-14.153333333333334</v>
      </c>
      <c r="AB121" s="130">
        <f t="shared" si="89"/>
        <v>-14.233333333333334</v>
      </c>
      <c r="AC121" s="130">
        <f t="shared" si="90"/>
        <v>-16.587499999999999</v>
      </c>
      <c r="AD121" s="130">
        <f t="shared" si="91"/>
        <v>-18.073333333333334</v>
      </c>
      <c r="AE121" s="130">
        <f t="shared" si="92"/>
        <v>0.89333333333333442</v>
      </c>
      <c r="AF121" s="130">
        <f t="shared" si="93"/>
        <v>-1.6749999999999989</v>
      </c>
      <c r="AG121" s="130">
        <f t="shared" si="94"/>
        <v>-17.059999999999999</v>
      </c>
      <c r="AH121" s="130">
        <f t="shared" si="95"/>
        <v>-18.234999999999999</v>
      </c>
      <c r="AI121" s="130">
        <f t="shared" si="96"/>
        <v>-16.21833333333333</v>
      </c>
      <c r="AJ121" s="130">
        <f t="shared" si="97"/>
        <v>-14.335714285714285</v>
      </c>
      <c r="AK121" s="130">
        <f t="shared" si="98"/>
        <v>-1.0650000000000013</v>
      </c>
      <c r="AL121" s="130">
        <f t="shared" si="74"/>
        <v>-13.027398133116883</v>
      </c>
      <c r="AM121" s="119"/>
      <c r="AN121" s="132"/>
      <c r="AO121" s="132">
        <v>300</v>
      </c>
      <c r="AP121" s="121">
        <v>15.37</v>
      </c>
      <c r="AQ121" s="135">
        <v>12.96</v>
      </c>
      <c r="AR121" s="135">
        <v>19.02</v>
      </c>
      <c r="AS121" s="135">
        <v>17.82</v>
      </c>
      <c r="AU121" s="135">
        <v>18.809999999999999</v>
      </c>
      <c r="AY121" s="121">
        <v>8.7100000000000009</v>
      </c>
      <c r="BA121" s="136">
        <v>10.83</v>
      </c>
      <c r="CC121" s="133"/>
    </row>
    <row r="122" spans="1:81">
      <c r="A122" s="119"/>
      <c r="B122" s="132"/>
      <c r="C122" s="132">
        <v>400</v>
      </c>
      <c r="D122" s="135">
        <v>13.07</v>
      </c>
      <c r="E122" s="119">
        <f t="shared" si="67"/>
        <v>3</v>
      </c>
      <c r="F122" s="119">
        <f t="shared" si="68"/>
        <v>40.14</v>
      </c>
      <c r="G122" s="120">
        <f t="shared" si="69"/>
        <v>13.38</v>
      </c>
      <c r="H122" s="119">
        <f t="shared" si="70"/>
        <v>16.420000000000002</v>
      </c>
      <c r="I122" s="119">
        <f t="shared" si="71"/>
        <v>10.65</v>
      </c>
      <c r="J122" s="125">
        <f t="shared" si="73"/>
        <v>-0.3100000000000005</v>
      </c>
      <c r="K122" s="120">
        <f t="shared" si="72"/>
        <v>2.897464408754665</v>
      </c>
      <c r="M122" s="121">
        <v>300</v>
      </c>
      <c r="N122" s="130">
        <f t="shared" si="75"/>
        <v>-13.895</v>
      </c>
      <c r="O122" s="130">
        <f t="shared" si="76"/>
        <v>-0.41333333333333222</v>
      </c>
      <c r="P122" s="130">
        <f t="shared" si="77"/>
        <v>1.5133333333333319</v>
      </c>
      <c r="Q122" s="130">
        <f t="shared" si="78"/>
        <v>-13.945</v>
      </c>
      <c r="R122" s="130">
        <f t="shared" si="79"/>
        <v>-14.8775</v>
      </c>
      <c r="S122" s="130">
        <f t="shared" si="80"/>
        <v>-16.309999999999999</v>
      </c>
      <c r="T122" s="130">
        <f t="shared" si="81"/>
        <v>-16.723333333333333</v>
      </c>
      <c r="U122" s="130">
        <f t="shared" si="82"/>
        <v>-16.84</v>
      </c>
      <c r="V122" s="130">
        <f t="shared" si="83"/>
        <v>-9.9</v>
      </c>
      <c r="W122" s="130">
        <f t="shared" si="84"/>
        <v>-13.19</v>
      </c>
      <c r="X122" s="130">
        <f t="shared" si="85"/>
        <v>-16.25</v>
      </c>
      <c r="Y122" s="130">
        <f t="shared" si="86"/>
        <v>-16.829999999999998</v>
      </c>
      <c r="Z122" s="130">
        <f t="shared" si="87"/>
        <v>-17.14</v>
      </c>
      <c r="AA122" s="130" t="e">
        <f t="shared" si="88"/>
        <v>#DIV/0!</v>
      </c>
      <c r="AB122" s="130" t="e">
        <f t="shared" si="89"/>
        <v>#DIV/0!</v>
      </c>
      <c r="AC122" s="130" t="e">
        <f t="shared" si="90"/>
        <v>#DIV/0!</v>
      </c>
      <c r="AD122" s="130">
        <f t="shared" si="91"/>
        <v>-14.606666666666669</v>
      </c>
      <c r="AE122" s="130">
        <f t="shared" si="92"/>
        <v>-0.26000000000000156</v>
      </c>
      <c r="AF122" s="130">
        <f t="shared" si="93"/>
        <v>-0.8149999999999995</v>
      </c>
      <c r="AG122" s="130">
        <f t="shared" si="94"/>
        <v>-11.19</v>
      </c>
      <c r="AH122" s="130">
        <f t="shared" si="95"/>
        <v>-14.885999999999999</v>
      </c>
      <c r="AI122" s="130">
        <f t="shared" si="96"/>
        <v>-15.86</v>
      </c>
      <c r="AJ122" s="130">
        <f t="shared" si="97"/>
        <v>-17.36</v>
      </c>
      <c r="AK122" s="130">
        <f t="shared" si="98"/>
        <v>-2.0099999999999998</v>
      </c>
      <c r="AL122" s="130" t="e">
        <f t="shared" si="74"/>
        <v>#DIV/0!</v>
      </c>
      <c r="AM122" s="119"/>
      <c r="AN122" s="132"/>
      <c r="AO122" s="132">
        <v>400</v>
      </c>
      <c r="AP122" s="121">
        <v>13.07</v>
      </c>
      <c r="AQ122" s="135">
        <v>10.65</v>
      </c>
      <c r="AR122" s="135">
        <v>16.420000000000002</v>
      </c>
      <c r="AS122" s="135">
        <v>14.07</v>
      </c>
      <c r="AU122" s="135">
        <v>16.54</v>
      </c>
      <c r="AY122" s="121">
        <v>7.48</v>
      </c>
      <c r="BA122" s="136"/>
      <c r="CC122" s="133"/>
    </row>
    <row r="123" spans="1:81">
      <c r="A123" s="119"/>
      <c r="B123" s="132"/>
      <c r="C123" s="132">
        <v>500</v>
      </c>
      <c r="E123" s="119">
        <f t="shared" si="67"/>
        <v>1</v>
      </c>
      <c r="F123" s="119">
        <f t="shared" si="68"/>
        <v>8.65</v>
      </c>
      <c r="G123" s="120">
        <f t="shared" si="69"/>
        <v>8.65</v>
      </c>
      <c r="H123" s="119">
        <f t="shared" si="70"/>
        <v>8.65</v>
      </c>
      <c r="I123" s="119">
        <f t="shared" si="71"/>
        <v>8.65</v>
      </c>
      <c r="J123" s="125">
        <f t="shared" si="73"/>
        <v>-8.65</v>
      </c>
      <c r="K123" s="120" t="e">
        <f t="shared" si="72"/>
        <v>#DIV/0!</v>
      </c>
      <c r="M123" s="121">
        <v>400</v>
      </c>
      <c r="N123" s="130" t="e">
        <f t="shared" si="75"/>
        <v>#DIV/0!</v>
      </c>
      <c r="O123" s="130">
        <f t="shared" si="76"/>
        <v>-0.3100000000000005</v>
      </c>
      <c r="P123" s="130">
        <f t="shared" si="77"/>
        <v>1.5033333333333339</v>
      </c>
      <c r="Q123" s="130">
        <f t="shared" si="78"/>
        <v>-11.629999999999999</v>
      </c>
      <c r="R123" s="130">
        <f t="shared" si="79"/>
        <v>-12.797499999999999</v>
      </c>
      <c r="S123" s="130">
        <f t="shared" si="80"/>
        <v>-14.18</v>
      </c>
      <c r="T123" s="130">
        <f t="shared" si="81"/>
        <v>-14.573333333333336</v>
      </c>
      <c r="U123" s="130">
        <f t="shared" si="82"/>
        <v>-15.18</v>
      </c>
      <c r="V123" s="130" t="e">
        <f t="shared" si="83"/>
        <v>#DIV/0!</v>
      </c>
      <c r="W123" s="130">
        <f t="shared" si="84"/>
        <v>-8.93</v>
      </c>
      <c r="X123" s="130">
        <f t="shared" si="85"/>
        <v>-13.62</v>
      </c>
      <c r="Y123" s="130" t="e">
        <f t="shared" si="86"/>
        <v>#DIV/0!</v>
      </c>
      <c r="Z123" s="130">
        <f t="shared" si="87"/>
        <v>-15.37</v>
      </c>
      <c r="AA123" s="130" t="e">
        <f t="shared" si="88"/>
        <v>#DIV/0!</v>
      </c>
      <c r="AB123" s="130" t="e">
        <f t="shared" si="89"/>
        <v>#DIV/0!</v>
      </c>
      <c r="AC123" s="130" t="e">
        <f t="shared" si="90"/>
        <v>#DIV/0!</v>
      </c>
      <c r="AD123" s="130">
        <f t="shared" si="91"/>
        <v>-13.676666666666668</v>
      </c>
      <c r="AE123" s="130">
        <f t="shared" si="92"/>
        <v>-1.5333333333333332</v>
      </c>
      <c r="AF123" s="130">
        <f t="shared" si="93"/>
        <v>-1.4249999999999998</v>
      </c>
      <c r="AG123" s="130">
        <f t="shared" si="94"/>
        <v>-8.1999999999999993</v>
      </c>
      <c r="AH123" s="130">
        <f t="shared" si="95"/>
        <v>-11.462</v>
      </c>
      <c r="AI123" s="130">
        <f t="shared" si="96"/>
        <v>-13.236666666666665</v>
      </c>
      <c r="AJ123" s="130">
        <f t="shared" si="97"/>
        <v>-15.99</v>
      </c>
      <c r="AK123" s="130">
        <f t="shared" si="98"/>
        <v>-1.9499999999999993</v>
      </c>
      <c r="AL123" s="130" t="e">
        <f t="shared" si="74"/>
        <v>#DIV/0!</v>
      </c>
      <c r="AM123" s="119"/>
      <c r="AN123" s="132"/>
      <c r="AO123" s="132">
        <v>500</v>
      </c>
      <c r="AQ123" s="135">
        <v>8.65</v>
      </c>
      <c r="BA123" s="136"/>
      <c r="CC123" s="133"/>
    </row>
    <row r="124" spans="1:81">
      <c r="A124" s="119"/>
      <c r="B124" s="132"/>
      <c r="C124" s="132">
        <v>600</v>
      </c>
      <c r="D124" s="119"/>
      <c r="E124" s="119">
        <f t="shared" si="67"/>
        <v>0</v>
      </c>
      <c r="F124" s="119">
        <f t="shared" si="68"/>
        <v>0</v>
      </c>
      <c r="G124" s="120" t="e">
        <f t="shared" si="69"/>
        <v>#DIV/0!</v>
      </c>
      <c r="H124" s="119">
        <f t="shared" si="70"/>
        <v>0</v>
      </c>
      <c r="I124" s="119">
        <f t="shared" si="71"/>
        <v>0</v>
      </c>
      <c r="J124" s="125" t="e">
        <f t="shared" si="73"/>
        <v>#DIV/0!</v>
      </c>
      <c r="K124" s="120" t="e">
        <f t="shared" si="72"/>
        <v>#DIV/0!</v>
      </c>
      <c r="M124" s="121">
        <v>500</v>
      </c>
      <c r="N124" s="130" t="e">
        <f t="shared" si="75"/>
        <v>#DIV/0!</v>
      </c>
      <c r="O124" s="130">
        <f t="shared" si="76"/>
        <v>-8.65</v>
      </c>
      <c r="P124" s="130">
        <f t="shared" si="77"/>
        <v>-1.0650000000000013</v>
      </c>
      <c r="Q124" s="130">
        <f t="shared" si="78"/>
        <v>-9.0449999999999999</v>
      </c>
      <c r="R124" s="130">
        <f t="shared" si="79"/>
        <v>-9.8566666666666674</v>
      </c>
      <c r="S124" s="130">
        <f t="shared" si="80"/>
        <v>-11.855</v>
      </c>
      <c r="T124" s="130">
        <f t="shared" si="81"/>
        <v>-11.809999999999999</v>
      </c>
      <c r="U124" s="130">
        <f t="shared" si="82"/>
        <v>-12.59</v>
      </c>
      <c r="V124" s="130" t="e">
        <f t="shared" si="83"/>
        <v>#DIV/0!</v>
      </c>
      <c r="W124" s="130" t="e">
        <f t="shared" si="84"/>
        <v>#DIV/0!</v>
      </c>
      <c r="X124" s="130">
        <f t="shared" si="85"/>
        <v>-10.34</v>
      </c>
      <c r="Y124" s="130" t="e">
        <f t="shared" si="86"/>
        <v>#DIV/0!</v>
      </c>
      <c r="Z124" s="130">
        <f t="shared" si="87"/>
        <v>-12.77</v>
      </c>
      <c r="AA124" s="130" t="e">
        <f t="shared" si="88"/>
        <v>#DIV/0!</v>
      </c>
      <c r="AB124" s="130" t="e">
        <f t="shared" si="89"/>
        <v>#DIV/0!</v>
      </c>
      <c r="AC124" s="130" t="e">
        <f t="shared" si="90"/>
        <v>#DIV/0!</v>
      </c>
      <c r="AD124" s="130" t="e">
        <f t="shared" si="91"/>
        <v>#DIV/0!</v>
      </c>
      <c r="AE124" s="130">
        <f t="shared" si="92"/>
        <v>-2.8250000000000011</v>
      </c>
      <c r="AF124" s="130">
        <f t="shared" si="93"/>
        <v>-6.75</v>
      </c>
      <c r="AG124" s="130">
        <f t="shared" si="94"/>
        <v>-6.33</v>
      </c>
      <c r="AH124" s="130">
        <f t="shared" si="95"/>
        <v>-10.023333333333335</v>
      </c>
      <c r="AI124" s="130">
        <f t="shared" si="96"/>
        <v>-11.98</v>
      </c>
      <c r="AJ124" s="130">
        <f t="shared" si="97"/>
        <v>-13.78</v>
      </c>
      <c r="AK124" s="130">
        <f t="shared" si="98"/>
        <v>0</v>
      </c>
      <c r="AL124" s="130" t="e">
        <f t="shared" si="74"/>
        <v>#DIV/0!</v>
      </c>
      <c r="AM124" s="119"/>
      <c r="AN124" s="132"/>
      <c r="AO124" s="132">
        <v>600</v>
      </c>
      <c r="AP124" s="119"/>
      <c r="AQ124" s="119"/>
      <c r="AR124" s="119"/>
      <c r="AS124" s="119"/>
      <c r="AT124" s="119"/>
      <c r="AU124" s="119"/>
      <c r="AV124" s="119"/>
      <c r="AW124" s="119"/>
      <c r="AX124" s="119"/>
      <c r="AY124" s="119"/>
      <c r="AZ124" s="119"/>
      <c r="BA124" s="127"/>
      <c r="BB124" s="119"/>
      <c r="BC124" s="119"/>
      <c r="BD124" s="119"/>
      <c r="BE124" s="119"/>
      <c r="BF124" s="119"/>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33"/>
    </row>
    <row r="125" spans="1:81">
      <c r="A125" s="119"/>
      <c r="B125" s="127"/>
      <c r="C125" s="127"/>
      <c r="D125" s="119"/>
      <c r="E125" s="119"/>
      <c r="F125" s="119"/>
      <c r="G125" s="120"/>
      <c r="H125" s="119"/>
      <c r="I125" s="119"/>
      <c r="K125" s="12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19"/>
      <c r="AN125" s="127"/>
      <c r="AO125" s="127"/>
      <c r="AP125" s="119"/>
      <c r="AQ125" s="119"/>
      <c r="AR125" s="119"/>
      <c r="AS125" s="119"/>
      <c r="AT125" s="119"/>
      <c r="AU125" s="119"/>
      <c r="AV125" s="119"/>
      <c r="AW125" s="119"/>
      <c r="AX125" s="119"/>
      <c r="AY125" s="119"/>
      <c r="AZ125" s="119"/>
      <c r="BA125" s="127"/>
      <c r="BB125" s="119"/>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27"/>
    </row>
    <row r="126" spans="1:81" s="142" customFormat="1">
      <c r="A126" s="129"/>
      <c r="B126" s="129"/>
      <c r="C126" s="129" t="s">
        <v>14</v>
      </c>
      <c r="D126" s="128">
        <v>343</v>
      </c>
      <c r="E126" s="128">
        <f>COUNT(AP126:AR126)</f>
        <v>3</v>
      </c>
      <c r="F126" s="128">
        <f>SUM(AP126:AR126)</f>
        <v>678</v>
      </c>
      <c r="G126" s="140">
        <f>AVERAGE(AP126:AR126)</f>
        <v>226</v>
      </c>
      <c r="H126" s="128">
        <f>MAX(AP126:AR126)</f>
        <v>343</v>
      </c>
      <c r="I126" s="128">
        <f>MIN(AP126:AR126)</f>
        <v>127</v>
      </c>
      <c r="J126" s="141">
        <f>D126-G126</f>
        <v>117</v>
      </c>
      <c r="K126" s="140">
        <f>STDEV(AP126:AR126)</f>
        <v>109.11920087683927</v>
      </c>
      <c r="M126" s="142" t="s">
        <v>7</v>
      </c>
      <c r="N126" s="142">
        <f>J93*1</f>
        <v>-16</v>
      </c>
      <c r="O126" s="142">
        <f>J111*1</f>
        <v>-4.6666666666666661</v>
      </c>
      <c r="P126" s="142">
        <f>J129*1</f>
        <v>-4.6666666666666661</v>
      </c>
      <c r="Q126" s="142">
        <f>J147*1</f>
        <v>10.833333333333334</v>
      </c>
      <c r="R126" s="142">
        <f>J165*1</f>
        <v>-11.818181818181818</v>
      </c>
      <c r="S126" s="142">
        <f>J345*1</f>
        <v>-13.625</v>
      </c>
      <c r="T126" s="142">
        <f>J399*1</f>
        <v>-13.625</v>
      </c>
      <c r="U126" s="142">
        <f>J327*1</f>
        <v>-11.5</v>
      </c>
      <c r="V126" s="142">
        <f>J183*1</f>
        <v>-14</v>
      </c>
      <c r="W126" s="142">
        <f>J201*1</f>
        <v>-16.399999999999999</v>
      </c>
      <c r="X126" s="142">
        <f>J219*1</f>
        <v>-16.399999999999999</v>
      </c>
      <c r="Y126" s="142">
        <f>J237*1</f>
        <v>-16.399999999999999</v>
      </c>
      <c r="Z126" s="142">
        <f>J255*1</f>
        <v>-16.399999999999999</v>
      </c>
      <c r="AA126" s="142">
        <f>J417*1</f>
        <v>-19.666666666666668</v>
      </c>
      <c r="AB126" s="142">
        <f>J381*1</f>
        <v>-19.666666666666668</v>
      </c>
      <c r="AC126" s="142">
        <f>J309*1</f>
        <v>-16</v>
      </c>
      <c r="AD126" s="142">
        <f>J75*1</f>
        <v>-14</v>
      </c>
      <c r="AE126" s="142">
        <f>J57*1</f>
        <v>-4</v>
      </c>
      <c r="AF126" s="142">
        <f>J39*1</f>
        <v>-4</v>
      </c>
      <c r="AG126" s="142">
        <f>J21*1</f>
        <v>-14</v>
      </c>
      <c r="AH126" s="142">
        <f>J3*1</f>
        <v>-9</v>
      </c>
      <c r="AI126" s="142">
        <f>J273*1</f>
        <v>-13.125</v>
      </c>
      <c r="AJ126" s="142">
        <f>J363*1</f>
        <v>-13.285714285714286</v>
      </c>
      <c r="AK126" s="142">
        <f>J291*1</f>
        <v>-1.6666666666666661</v>
      </c>
      <c r="AL126" s="142">
        <f>AVERAGE(N126:AK126)</f>
        <v>-11.378287337662337</v>
      </c>
      <c r="AM126" s="128"/>
      <c r="AN126" s="129"/>
      <c r="AO126" s="129" t="s">
        <v>14</v>
      </c>
      <c r="AP126" s="128">
        <v>343</v>
      </c>
      <c r="AQ126" s="128">
        <v>127</v>
      </c>
      <c r="AR126" s="128">
        <v>208</v>
      </c>
      <c r="AS126" s="128">
        <v>215</v>
      </c>
      <c r="AT126" s="128">
        <v>198</v>
      </c>
      <c r="AU126" s="128">
        <v>233</v>
      </c>
      <c r="AV126" s="128"/>
      <c r="AW126" s="128"/>
      <c r="AX126" s="128"/>
      <c r="AY126" s="128">
        <v>282</v>
      </c>
      <c r="AZ126" s="128"/>
      <c r="BA126" s="128">
        <v>295</v>
      </c>
      <c r="BB126" s="128"/>
      <c r="BC126" s="128"/>
      <c r="BD126" s="128"/>
      <c r="BE126" s="128">
        <v>167</v>
      </c>
      <c r="BF126" s="128"/>
      <c r="BG126" s="128"/>
      <c r="BH126" s="128">
        <v>19</v>
      </c>
      <c r="BI126" s="128"/>
      <c r="BJ126" s="128"/>
      <c r="BK126" s="128">
        <v>121</v>
      </c>
      <c r="BL126" s="128">
        <v>176</v>
      </c>
      <c r="BM126" s="128"/>
      <c r="BN126" s="128"/>
      <c r="BO126" s="128"/>
      <c r="BP126" s="128">
        <v>217</v>
      </c>
      <c r="BQ126" s="128"/>
      <c r="BR126" s="128"/>
      <c r="BS126" s="128">
        <v>254</v>
      </c>
      <c r="BT126" s="128"/>
      <c r="BU126" s="128">
        <v>3</v>
      </c>
      <c r="BV126" s="128"/>
      <c r="BW126" s="128"/>
      <c r="BX126" s="128"/>
      <c r="BY126" s="128"/>
      <c r="BZ126" s="128">
        <v>175</v>
      </c>
      <c r="CA126" s="128"/>
      <c r="CB126" s="128"/>
      <c r="CC126" s="131"/>
    </row>
    <row r="127" spans="1:81" s="147" customFormat="1">
      <c r="A127" s="143"/>
      <c r="B127" s="143"/>
      <c r="C127" s="143" t="s">
        <v>15</v>
      </c>
      <c r="D127" s="144">
        <v>3</v>
      </c>
      <c r="E127" s="144">
        <f>COUNT(AP127:AR127)</f>
        <v>3</v>
      </c>
      <c r="F127" s="144">
        <f>SUM(AP127:AR127)</f>
        <v>6.8</v>
      </c>
      <c r="G127" s="145">
        <f>AVERAGE(AP127:AR127)</f>
        <v>2.2666666666666666</v>
      </c>
      <c r="H127" s="144">
        <f>MAX(AP127:AR127)</f>
        <v>3</v>
      </c>
      <c r="I127" s="144">
        <f>MIN(AP127:AR127)</f>
        <v>1.2</v>
      </c>
      <c r="J127" s="146">
        <f>D127-G127</f>
        <v>0.73333333333333339</v>
      </c>
      <c r="K127" s="145">
        <f>STDEV(AP127:AR127)</f>
        <v>0.94516312525052271</v>
      </c>
      <c r="M127" s="147" t="s">
        <v>16</v>
      </c>
      <c r="N127" s="148">
        <f>J108*1</f>
        <v>-142.5</v>
      </c>
      <c r="O127" s="148">
        <f>J126*1</f>
        <v>117</v>
      </c>
      <c r="P127" s="148">
        <f>J144*1</f>
        <v>-120.66666666666666</v>
      </c>
      <c r="Q127" s="148">
        <f>J162*1</f>
        <v>-226.8</v>
      </c>
      <c r="R127" s="148">
        <f>J180*1</f>
        <v>-105.90909090909091</v>
      </c>
      <c r="S127" s="148">
        <f>J360*1</f>
        <v>-185</v>
      </c>
      <c r="T127" s="148">
        <f>J414*1</f>
        <v>-196.5</v>
      </c>
      <c r="U127" s="148">
        <f>J342*1</f>
        <v>-128</v>
      </c>
      <c r="V127" s="148">
        <f>J198*1</f>
        <v>-192.28571428571428</v>
      </c>
      <c r="W127" s="148">
        <f>J216*1</f>
        <v>-228</v>
      </c>
      <c r="X127" s="148">
        <f>J234*1</f>
        <v>-106</v>
      </c>
      <c r="Y127" s="148">
        <f>J252*1</f>
        <v>-141.80000000000001</v>
      </c>
      <c r="Z127" s="148">
        <f>J270*1</f>
        <v>-117.2</v>
      </c>
      <c r="AA127" s="148">
        <f>J432*1</f>
        <v>-181</v>
      </c>
      <c r="AB127" s="148">
        <f>J396*1</f>
        <v>-218.33333333333334</v>
      </c>
      <c r="AC127" s="148">
        <f>J324*1</f>
        <v>-206.5</v>
      </c>
      <c r="AD127" s="148">
        <f>J90*1</f>
        <v>-155</v>
      </c>
      <c r="AE127" s="148">
        <f>J72*1</f>
        <v>-90.666666666666671</v>
      </c>
      <c r="AF127" s="148">
        <f>J54*1</f>
        <v>-100</v>
      </c>
      <c r="AG127" s="148">
        <f>J36*1</f>
        <v>-67.5</v>
      </c>
      <c r="AH127" s="148">
        <f>J18*1</f>
        <v>-112.2</v>
      </c>
      <c r="AI127" s="148">
        <f>J288*1</f>
        <v>-252</v>
      </c>
      <c r="AJ127" s="148">
        <f>J378*1</f>
        <v>-152</v>
      </c>
      <c r="AK127" s="148">
        <f>J306*1</f>
        <v>20</v>
      </c>
      <c r="AL127" s="148">
        <f>AVERAGE(N127:AK127)</f>
        <v>-137.03589466089466</v>
      </c>
      <c r="AM127" s="144"/>
      <c r="AN127" s="143"/>
      <c r="AO127" s="143" t="s">
        <v>15</v>
      </c>
      <c r="AP127" s="144">
        <v>3</v>
      </c>
      <c r="AQ127" s="144">
        <v>2.6</v>
      </c>
      <c r="AR127" s="144">
        <v>1.2</v>
      </c>
      <c r="AS127" s="144">
        <v>1.3</v>
      </c>
      <c r="AT127" s="144">
        <v>2.4</v>
      </c>
      <c r="AU127" s="144">
        <v>1.2</v>
      </c>
      <c r="AV127" s="144"/>
      <c r="AW127" s="144"/>
      <c r="AX127" s="144"/>
      <c r="AY127" s="144">
        <v>2.8</v>
      </c>
      <c r="AZ127" s="144"/>
      <c r="BA127" s="144">
        <v>0.8</v>
      </c>
      <c r="BB127" s="144"/>
      <c r="BC127" s="144"/>
      <c r="BD127" s="144"/>
      <c r="BE127" s="144">
        <v>1.8</v>
      </c>
      <c r="BF127" s="144"/>
      <c r="BG127" s="144"/>
      <c r="BH127" s="144">
        <v>0.9</v>
      </c>
      <c r="BI127" s="144"/>
      <c r="BJ127" s="144"/>
      <c r="BK127" s="144">
        <v>0.3</v>
      </c>
      <c r="BL127" s="144">
        <v>2.1</v>
      </c>
      <c r="BM127" s="144"/>
      <c r="BN127" s="144"/>
      <c r="BO127" s="144"/>
      <c r="BP127" s="144">
        <v>0.4</v>
      </c>
      <c r="BQ127" s="144"/>
      <c r="BR127" s="144"/>
      <c r="BS127" s="144">
        <v>1.2</v>
      </c>
      <c r="BT127" s="144"/>
      <c r="BU127" s="144">
        <v>1.6</v>
      </c>
      <c r="BV127" s="144"/>
      <c r="BW127" s="144"/>
      <c r="BX127" s="144"/>
      <c r="BY127" s="144"/>
      <c r="BZ127" s="144">
        <v>0.5</v>
      </c>
      <c r="CA127" s="144"/>
      <c r="CB127" s="144"/>
      <c r="CC127" s="149"/>
    </row>
    <row r="128" spans="1:81" s="139" customFormat="1">
      <c r="A128" s="137" t="s">
        <v>0</v>
      </c>
      <c r="B128" s="122" t="s">
        <v>1</v>
      </c>
      <c r="C128" s="122" t="s">
        <v>2</v>
      </c>
      <c r="D128" s="122"/>
      <c r="E128" s="122" t="s">
        <v>3</v>
      </c>
      <c r="F128" s="122" t="s">
        <v>74</v>
      </c>
      <c r="G128" s="138" t="s">
        <v>4</v>
      </c>
      <c r="H128" s="122" t="s">
        <v>5</v>
      </c>
      <c r="I128" s="122" t="s">
        <v>6</v>
      </c>
      <c r="J128" s="138" t="s">
        <v>7</v>
      </c>
      <c r="K128" s="138" t="s">
        <v>8</v>
      </c>
      <c r="M128" s="139">
        <v>600</v>
      </c>
      <c r="N128" s="150" t="e">
        <f>J106*1</f>
        <v>#DIV/0!</v>
      </c>
      <c r="O128" s="150" t="e">
        <f>J124*1</f>
        <v>#DIV/0!</v>
      </c>
      <c r="P128" s="150" t="e">
        <f>J142*1</f>
        <v>#DIV/0!</v>
      </c>
      <c r="Q128" s="150">
        <f>J160*1</f>
        <v>0</v>
      </c>
      <c r="R128" s="150" t="e">
        <f>J178*1</f>
        <v>#DIV/0!</v>
      </c>
      <c r="S128" s="150" t="e">
        <f>J358*1</f>
        <v>#DIV/0!</v>
      </c>
      <c r="T128" s="150" t="e">
        <f>J412*1</f>
        <v>#DIV/0!</v>
      </c>
      <c r="U128" s="150" t="e">
        <f>J340*1</f>
        <v>#DIV/0!</v>
      </c>
      <c r="V128" s="150" t="e">
        <f>J196*1</f>
        <v>#DIV/0!</v>
      </c>
      <c r="W128" s="150" t="e">
        <f>J214*1</f>
        <v>#DIV/0!</v>
      </c>
      <c r="X128" s="150" t="e">
        <f>J232*1</f>
        <v>#DIV/0!</v>
      </c>
      <c r="Y128" s="150" t="e">
        <f>J250*1</f>
        <v>#DIV/0!</v>
      </c>
      <c r="Z128" s="150" t="e">
        <f>J268*1</f>
        <v>#DIV/0!</v>
      </c>
      <c r="AA128" s="150" t="e">
        <f>J430*1</f>
        <v>#DIV/0!</v>
      </c>
      <c r="AB128" s="150" t="e">
        <f>J394*1</f>
        <v>#DIV/0!</v>
      </c>
      <c r="AC128" s="150" t="e">
        <f>J322*1</f>
        <v>#DIV/0!</v>
      </c>
      <c r="AD128" s="150" t="e">
        <f>J88*1</f>
        <v>#DIV/0!</v>
      </c>
      <c r="AE128" s="150" t="e">
        <f>J70*1</f>
        <v>#DIV/0!</v>
      </c>
      <c r="AF128" s="150" t="e">
        <f>J52*1</f>
        <v>#DIV/0!</v>
      </c>
      <c r="AG128" s="150" t="e">
        <f>J34*1</f>
        <v>#DIV/0!</v>
      </c>
      <c r="AH128" s="150" t="e">
        <f>J16*1</f>
        <v>#DIV/0!</v>
      </c>
      <c r="AI128" s="150" t="e">
        <f>J286*1</f>
        <v>#DIV/0!</v>
      </c>
      <c r="AJ128" s="150" t="e">
        <f>J376*1</f>
        <v>#DIV/0!</v>
      </c>
      <c r="AK128" s="150" t="e">
        <f>J304*1</f>
        <v>#DIV/0!</v>
      </c>
      <c r="AL128" s="150" t="e">
        <f t="shared" si="74"/>
        <v>#DIV/0!</v>
      </c>
      <c r="AM128" s="122" t="s">
        <v>10</v>
      </c>
      <c r="AN128" s="122" t="s">
        <v>11</v>
      </c>
      <c r="AO128" s="122" t="s">
        <v>12</v>
      </c>
      <c r="AP128" s="122">
        <v>2007</v>
      </c>
      <c r="AQ128" s="119">
        <v>2006</v>
      </c>
      <c r="AR128" s="119">
        <v>2005</v>
      </c>
      <c r="AS128" s="122">
        <v>2004</v>
      </c>
      <c r="AT128" s="122">
        <v>2003</v>
      </c>
      <c r="AU128" s="122">
        <v>2002</v>
      </c>
      <c r="AV128" s="122"/>
      <c r="AW128" s="122"/>
      <c r="AX128" s="122"/>
      <c r="AY128" s="122">
        <v>1997</v>
      </c>
      <c r="AZ128" s="122"/>
      <c r="BA128" s="122">
        <v>1996</v>
      </c>
      <c r="BB128" s="122">
        <v>1995</v>
      </c>
      <c r="BC128" s="122">
        <v>1994</v>
      </c>
      <c r="BD128" s="122"/>
      <c r="BE128" s="122">
        <v>1992</v>
      </c>
      <c r="BF128" s="122">
        <v>1991</v>
      </c>
      <c r="BG128" s="122">
        <v>1990</v>
      </c>
      <c r="BH128" s="122">
        <v>1990</v>
      </c>
      <c r="BI128" s="122">
        <v>1990</v>
      </c>
      <c r="BJ128" s="122">
        <v>1989</v>
      </c>
      <c r="BK128" s="122">
        <v>1989</v>
      </c>
      <c r="BL128" s="122">
        <v>1988</v>
      </c>
      <c r="BM128" s="122">
        <v>1987</v>
      </c>
      <c r="BN128" s="122">
        <v>1987</v>
      </c>
      <c r="BO128" s="122">
        <v>1986</v>
      </c>
      <c r="BP128" s="122">
        <v>1986</v>
      </c>
      <c r="BQ128" s="122">
        <v>1986</v>
      </c>
      <c r="BR128" s="122">
        <v>1985</v>
      </c>
      <c r="BS128" s="122">
        <v>1985</v>
      </c>
      <c r="BT128" s="122">
        <v>1985</v>
      </c>
      <c r="BU128" s="122">
        <v>1984</v>
      </c>
      <c r="BV128" s="122">
        <v>1984</v>
      </c>
      <c r="BW128" s="122">
        <v>1984</v>
      </c>
      <c r="BX128" s="122">
        <v>1983</v>
      </c>
      <c r="BY128" s="122">
        <v>1983</v>
      </c>
      <c r="BZ128" s="122">
        <v>1983</v>
      </c>
      <c r="CA128" s="122">
        <v>1982</v>
      </c>
      <c r="CB128" s="122">
        <v>1981</v>
      </c>
      <c r="CC128" s="122">
        <v>1980</v>
      </c>
    </row>
    <row r="129" spans="1:81">
      <c r="A129" s="127">
        <v>11</v>
      </c>
      <c r="B129" s="132">
        <v>38</v>
      </c>
      <c r="C129" s="132" t="s">
        <v>13</v>
      </c>
      <c r="D129" s="127">
        <v>9</v>
      </c>
      <c r="E129" s="119">
        <f t="shared" ref="E129:E142" si="99">COUNT(AP129:AR129)</f>
        <v>3</v>
      </c>
      <c r="F129" s="119">
        <f t="shared" ref="F129:F142" si="100">SUM(AP129:AR129)</f>
        <v>41</v>
      </c>
      <c r="G129" s="120">
        <f t="shared" ref="G129:G142" si="101">AVERAGE(AP129:AR129)</f>
        <v>13.666666666666666</v>
      </c>
      <c r="H129" s="119">
        <f t="shared" ref="H129:H142" si="102">MAX(AP129:AR129)</f>
        <v>24</v>
      </c>
      <c r="I129" s="119">
        <f t="shared" ref="I129:I142" si="103">MIN(AP129:AR129)</f>
        <v>8</v>
      </c>
      <c r="J129" s="125">
        <f>D129-G129</f>
        <v>-4.6666666666666661</v>
      </c>
      <c r="K129" s="120">
        <f t="shared" ref="K129:K142" si="104">STDEV(AP129:AR129)</f>
        <v>8.9628864398325003</v>
      </c>
      <c r="AM129" s="127">
        <v>11</v>
      </c>
      <c r="AN129" s="132">
        <v>38</v>
      </c>
      <c r="AO129" s="132" t="s">
        <v>13</v>
      </c>
      <c r="AP129" s="127">
        <v>9</v>
      </c>
      <c r="AQ129" s="127">
        <v>8</v>
      </c>
      <c r="AR129" s="127">
        <v>24</v>
      </c>
      <c r="AS129" s="127">
        <v>5</v>
      </c>
      <c r="AT129" s="127">
        <v>18</v>
      </c>
      <c r="AU129" s="127">
        <v>8</v>
      </c>
      <c r="AV129" s="127"/>
      <c r="AW129" s="127"/>
      <c r="AX129" s="127"/>
      <c r="AY129" s="127"/>
      <c r="AZ129" s="127"/>
      <c r="BA129" s="127"/>
      <c r="BB129" s="127">
        <v>17</v>
      </c>
      <c r="BC129" s="127"/>
      <c r="BD129" s="127"/>
      <c r="BE129" s="127">
        <v>5</v>
      </c>
      <c r="BF129" s="127"/>
      <c r="BG129" s="127"/>
      <c r="BH129" s="127">
        <v>13</v>
      </c>
      <c r="BI129" s="127"/>
      <c r="BJ129" s="127"/>
      <c r="BK129" s="127">
        <v>22</v>
      </c>
      <c r="BL129" s="127">
        <v>28</v>
      </c>
      <c r="BM129" s="127"/>
      <c r="BN129" s="127"/>
      <c r="BO129" s="127"/>
      <c r="BP129" s="127">
        <v>18</v>
      </c>
      <c r="BQ129" s="127"/>
      <c r="BR129" s="127"/>
      <c r="BS129" s="127">
        <v>8</v>
      </c>
      <c r="BT129" s="127"/>
      <c r="BU129" s="127">
        <v>12</v>
      </c>
      <c r="BV129" s="127"/>
      <c r="BW129" s="127"/>
      <c r="BX129" s="127"/>
      <c r="BY129" s="127"/>
      <c r="BZ129" s="127">
        <v>4</v>
      </c>
      <c r="CA129" s="127"/>
      <c r="CB129" s="127"/>
      <c r="CC129" s="133"/>
    </row>
    <row r="130" spans="1:81">
      <c r="A130" s="119"/>
      <c r="B130" s="132"/>
      <c r="C130" s="132">
        <v>0</v>
      </c>
      <c r="D130" s="127">
        <v>25</v>
      </c>
      <c r="E130" s="119">
        <f t="shared" si="99"/>
        <v>3</v>
      </c>
      <c r="F130" s="119">
        <f t="shared" si="100"/>
        <v>72.8</v>
      </c>
      <c r="G130" s="120">
        <f t="shared" si="101"/>
        <v>24.266666666666666</v>
      </c>
      <c r="H130" s="119">
        <f t="shared" si="102"/>
        <v>25</v>
      </c>
      <c r="I130" s="119">
        <f t="shared" si="103"/>
        <v>23.8</v>
      </c>
      <c r="J130" s="125">
        <f t="shared" ref="J130:J142" si="105">D130-G130</f>
        <v>0.73333333333333428</v>
      </c>
      <c r="K130" s="120">
        <f t="shared" si="104"/>
        <v>0.64291005073286345</v>
      </c>
      <c r="AM130" s="119"/>
      <c r="AN130" s="132"/>
      <c r="AO130" s="132">
        <v>0</v>
      </c>
      <c r="AP130" s="127">
        <v>25</v>
      </c>
      <c r="AQ130" s="127">
        <v>24</v>
      </c>
      <c r="AR130" s="127">
        <v>23.8</v>
      </c>
      <c r="AS130" s="127">
        <v>24.4</v>
      </c>
      <c r="AT130" s="127">
        <v>23</v>
      </c>
      <c r="AU130" s="127">
        <v>23.2</v>
      </c>
      <c r="AV130" s="127"/>
      <c r="AW130" s="127"/>
      <c r="AX130" s="127"/>
      <c r="AY130" s="127"/>
      <c r="AZ130" s="127"/>
      <c r="BA130" s="127"/>
      <c r="BB130" s="127">
        <v>23.3</v>
      </c>
      <c r="BC130" s="127"/>
      <c r="BD130" s="127"/>
      <c r="BE130" s="127">
        <v>22</v>
      </c>
      <c r="BF130" s="127"/>
      <c r="BG130" s="127"/>
      <c r="BH130" s="127">
        <v>22.4</v>
      </c>
      <c r="BI130" s="127"/>
      <c r="BJ130" s="127"/>
      <c r="BK130" s="127">
        <v>22.7</v>
      </c>
      <c r="BL130" s="127">
        <v>19.8</v>
      </c>
      <c r="BM130" s="127"/>
      <c r="BN130" s="127"/>
      <c r="BO130" s="127"/>
      <c r="BP130" s="127">
        <v>23.2</v>
      </c>
      <c r="BQ130" s="127"/>
      <c r="BR130" s="127"/>
      <c r="BS130" s="127">
        <v>23.8</v>
      </c>
      <c r="BT130" s="127"/>
      <c r="BU130" s="127">
        <v>22.9</v>
      </c>
      <c r="BV130" s="127"/>
      <c r="BW130" s="127"/>
      <c r="BX130" s="127"/>
      <c r="BY130" s="127"/>
      <c r="BZ130" s="127">
        <v>24.7</v>
      </c>
      <c r="CA130" s="127"/>
      <c r="CB130" s="127"/>
      <c r="CC130" s="133"/>
    </row>
    <row r="131" spans="1:81">
      <c r="A131" s="119"/>
      <c r="B131" s="132"/>
      <c r="C131" s="132">
        <v>10</v>
      </c>
      <c r="D131" s="135">
        <v>25.12</v>
      </c>
      <c r="E131" s="119">
        <f t="shared" si="99"/>
        <v>3</v>
      </c>
      <c r="F131" s="119">
        <f t="shared" si="100"/>
        <v>73.05</v>
      </c>
      <c r="G131" s="120">
        <f t="shared" si="101"/>
        <v>24.349999999999998</v>
      </c>
      <c r="H131" s="119">
        <f t="shared" si="102"/>
        <v>25.12</v>
      </c>
      <c r="I131" s="119">
        <f t="shared" si="103"/>
        <v>23.86</v>
      </c>
      <c r="J131" s="125">
        <f t="shared" si="105"/>
        <v>0.77000000000000313</v>
      </c>
      <c r="K131" s="120">
        <f t="shared" si="104"/>
        <v>0.67505555326950761</v>
      </c>
      <c r="AM131" s="119"/>
      <c r="AN131" s="132"/>
      <c r="AO131" s="132">
        <v>10</v>
      </c>
      <c r="AP131" s="121">
        <v>25.12</v>
      </c>
      <c r="AQ131" s="135">
        <v>24.07</v>
      </c>
      <c r="AR131" s="135">
        <v>23.86</v>
      </c>
      <c r="AS131" s="135">
        <v>24.4</v>
      </c>
      <c r="AT131" s="135">
        <v>22.84</v>
      </c>
      <c r="AU131" s="135">
        <v>23.19</v>
      </c>
      <c r="BA131" s="127"/>
      <c r="BB131" s="121">
        <v>23.24</v>
      </c>
      <c r="BE131" s="119">
        <v>21.48</v>
      </c>
      <c r="BH131" s="119">
        <v>20.47</v>
      </c>
      <c r="BK131" s="119">
        <v>21.69</v>
      </c>
      <c r="BL131" s="119">
        <v>19.100000000000001</v>
      </c>
      <c r="BP131" s="119">
        <v>22.84</v>
      </c>
      <c r="BS131" s="119">
        <v>23</v>
      </c>
      <c r="BU131" s="119">
        <v>23.05</v>
      </c>
      <c r="BZ131" s="119">
        <v>24.99</v>
      </c>
      <c r="CC131" s="133"/>
    </row>
    <row r="132" spans="1:81">
      <c r="A132" s="119"/>
      <c r="B132" s="132"/>
      <c r="C132" s="132">
        <v>20</v>
      </c>
      <c r="D132" s="135">
        <v>25.12</v>
      </c>
      <c r="E132" s="119">
        <f t="shared" si="99"/>
        <v>3</v>
      </c>
      <c r="F132" s="119">
        <f t="shared" si="100"/>
        <v>73.070000000000007</v>
      </c>
      <c r="G132" s="120">
        <f t="shared" si="101"/>
        <v>24.356666666666669</v>
      </c>
      <c r="H132" s="119">
        <f t="shared" si="102"/>
        <v>25.12</v>
      </c>
      <c r="I132" s="119">
        <f t="shared" si="103"/>
        <v>23.87</v>
      </c>
      <c r="J132" s="125">
        <f t="shared" si="105"/>
        <v>0.76333333333333186</v>
      </c>
      <c r="K132" s="120">
        <f t="shared" si="104"/>
        <v>0.66935292136012525</v>
      </c>
      <c r="AM132" s="119"/>
      <c r="AN132" s="132"/>
      <c r="AO132" s="132">
        <v>20</v>
      </c>
      <c r="AP132" s="121">
        <v>25.12</v>
      </c>
      <c r="AQ132" s="135">
        <v>24.08</v>
      </c>
      <c r="AR132" s="135">
        <v>23.87</v>
      </c>
      <c r="AS132" s="135">
        <v>24.4</v>
      </c>
      <c r="AT132" s="135">
        <v>22.85</v>
      </c>
      <c r="AU132" s="135">
        <v>23.2</v>
      </c>
      <c r="BA132" s="127"/>
      <c r="BB132" s="121">
        <v>23.26</v>
      </c>
      <c r="BE132" s="119">
        <v>21.41</v>
      </c>
      <c r="BH132" s="119">
        <v>20.47</v>
      </c>
      <c r="BK132" s="119">
        <v>21.68</v>
      </c>
      <c r="BL132" s="119">
        <v>19.100000000000001</v>
      </c>
      <c r="BP132" s="119">
        <v>22.85</v>
      </c>
      <c r="BS132" s="119">
        <v>22.26</v>
      </c>
      <c r="BU132" s="119">
        <v>23.06</v>
      </c>
      <c r="BZ132" s="119">
        <v>24.99</v>
      </c>
      <c r="CC132" s="133"/>
    </row>
    <row r="133" spans="1:81">
      <c r="A133" s="119"/>
      <c r="B133" s="132"/>
      <c r="C133" s="132">
        <v>30</v>
      </c>
      <c r="D133" s="135">
        <v>25.12</v>
      </c>
      <c r="E133" s="119">
        <f t="shared" si="99"/>
        <v>3</v>
      </c>
      <c r="F133" s="119">
        <f t="shared" si="100"/>
        <v>73.06</v>
      </c>
      <c r="G133" s="120">
        <f t="shared" si="101"/>
        <v>24.353333333333335</v>
      </c>
      <c r="H133" s="119">
        <f t="shared" si="102"/>
        <v>25.12</v>
      </c>
      <c r="I133" s="119">
        <f t="shared" si="103"/>
        <v>23.87</v>
      </c>
      <c r="J133" s="125">
        <f t="shared" si="105"/>
        <v>0.76666666666666572</v>
      </c>
      <c r="K133" s="120">
        <f t="shared" si="104"/>
        <v>0.67144123594945637</v>
      </c>
      <c r="AM133" s="119"/>
      <c r="AN133" s="132"/>
      <c r="AO133" s="132">
        <v>30</v>
      </c>
      <c r="AP133" s="121">
        <v>25.12</v>
      </c>
      <c r="AQ133" s="135">
        <v>24.07</v>
      </c>
      <c r="AR133" s="135">
        <v>23.87</v>
      </c>
      <c r="AS133" s="135">
        <v>24.4</v>
      </c>
      <c r="AT133" s="135">
        <v>22.82</v>
      </c>
      <c r="AU133" s="135">
        <v>23.22</v>
      </c>
      <c r="BA133" s="127"/>
      <c r="BB133" s="121">
        <v>23.24</v>
      </c>
      <c r="BE133" s="119">
        <v>21.17</v>
      </c>
      <c r="BH133" s="119">
        <v>20.45</v>
      </c>
      <c r="BK133" s="119">
        <v>21.69</v>
      </c>
      <c r="BL133" s="119">
        <v>19.05</v>
      </c>
      <c r="BP133" s="119">
        <v>22.83</v>
      </c>
      <c r="BS133" s="119">
        <v>22.13</v>
      </c>
      <c r="BU133" s="119">
        <v>23.09</v>
      </c>
      <c r="BZ133" s="119">
        <v>24.96</v>
      </c>
      <c r="CC133" s="133"/>
    </row>
    <row r="134" spans="1:81">
      <c r="A134" s="119"/>
      <c r="B134" s="132"/>
      <c r="C134" s="132">
        <v>50</v>
      </c>
      <c r="D134" s="135">
        <v>25.12</v>
      </c>
      <c r="E134" s="119">
        <f t="shared" si="99"/>
        <v>3</v>
      </c>
      <c r="F134" s="119">
        <f t="shared" si="100"/>
        <v>72.900000000000006</v>
      </c>
      <c r="G134" s="120">
        <f t="shared" si="101"/>
        <v>24.3</v>
      </c>
      <c r="H134" s="119">
        <f t="shared" si="102"/>
        <v>25.12</v>
      </c>
      <c r="I134" s="119">
        <f t="shared" si="103"/>
        <v>23.87</v>
      </c>
      <c r="J134" s="125">
        <f t="shared" si="105"/>
        <v>0.82000000000000028</v>
      </c>
      <c r="K134" s="120">
        <f t="shared" si="104"/>
        <v>0.71042240955645564</v>
      </c>
      <c r="AM134" s="119"/>
      <c r="AN134" s="132"/>
      <c r="AO134" s="132">
        <v>50</v>
      </c>
      <c r="AP134" s="121">
        <v>25.12</v>
      </c>
      <c r="AQ134" s="135">
        <v>23.91</v>
      </c>
      <c r="AR134" s="135">
        <v>23.87</v>
      </c>
      <c r="AS134" s="135">
        <v>24.39</v>
      </c>
      <c r="AT134" s="135">
        <v>22.82</v>
      </c>
      <c r="AU134" s="135">
        <v>23.22</v>
      </c>
      <c r="BA134" s="127"/>
      <c r="BB134" s="121">
        <v>23.27</v>
      </c>
      <c r="BE134" s="119">
        <v>20.239999999999998</v>
      </c>
      <c r="BH134" s="119">
        <v>20.21</v>
      </c>
      <c r="BK134" s="119">
        <v>21.68</v>
      </c>
      <c r="BL134" s="119">
        <v>18.670000000000002</v>
      </c>
      <c r="BP134" s="119">
        <v>22.84</v>
      </c>
      <c r="BS134" s="119">
        <v>21.4</v>
      </c>
      <c r="BU134" s="119">
        <v>22.79</v>
      </c>
      <c r="BZ134" s="119">
        <v>24.6</v>
      </c>
      <c r="CC134" s="133"/>
    </row>
    <row r="135" spans="1:81">
      <c r="A135" s="119"/>
      <c r="B135" s="132"/>
      <c r="C135" s="132">
        <v>75</v>
      </c>
      <c r="D135" s="135">
        <v>25.11</v>
      </c>
      <c r="E135" s="119">
        <f t="shared" si="99"/>
        <v>3</v>
      </c>
      <c r="F135" s="119">
        <f t="shared" si="100"/>
        <v>71.55</v>
      </c>
      <c r="G135" s="120">
        <f t="shared" si="101"/>
        <v>23.849999999999998</v>
      </c>
      <c r="H135" s="119">
        <f t="shared" si="102"/>
        <v>25.11</v>
      </c>
      <c r="I135" s="119">
        <f t="shared" si="103"/>
        <v>22.57</v>
      </c>
      <c r="J135" s="125">
        <f t="shared" si="105"/>
        <v>1.2600000000000016</v>
      </c>
      <c r="K135" s="120">
        <f t="shared" si="104"/>
        <v>1.2701181047445937</v>
      </c>
      <c r="AM135" s="119"/>
      <c r="AN135" s="132"/>
      <c r="AO135" s="132">
        <v>75</v>
      </c>
      <c r="AP135" s="121">
        <v>25.11</v>
      </c>
      <c r="AQ135" s="135">
        <v>22.57</v>
      </c>
      <c r="AR135" s="135">
        <v>23.87</v>
      </c>
      <c r="AS135" s="135">
        <v>24.2</v>
      </c>
      <c r="AU135" s="135">
        <v>23.24</v>
      </c>
      <c r="BA135" s="127"/>
      <c r="BB135" s="121">
        <v>23.3</v>
      </c>
      <c r="BE135" s="119">
        <v>16.5</v>
      </c>
      <c r="BH135" s="119">
        <v>18.62</v>
      </c>
      <c r="BK135" s="119">
        <v>21.68</v>
      </c>
      <c r="BL135" s="119">
        <v>18.46</v>
      </c>
      <c r="BP135" s="119">
        <v>22.85</v>
      </c>
      <c r="BS135" s="119">
        <v>20.309999999999999</v>
      </c>
      <c r="BU135" s="119">
        <v>21.25</v>
      </c>
      <c r="BZ135" s="119">
        <v>22.8</v>
      </c>
      <c r="CC135" s="133"/>
    </row>
    <row r="136" spans="1:81">
      <c r="A136" s="119"/>
      <c r="B136" s="132"/>
      <c r="C136" s="132">
        <v>100</v>
      </c>
      <c r="D136" s="135">
        <v>24.52</v>
      </c>
      <c r="E136" s="119">
        <f t="shared" si="99"/>
        <v>3</v>
      </c>
      <c r="F136" s="119">
        <f t="shared" si="100"/>
        <v>68.87</v>
      </c>
      <c r="G136" s="120">
        <f t="shared" si="101"/>
        <v>22.956666666666667</v>
      </c>
      <c r="H136" s="119">
        <f t="shared" si="102"/>
        <v>24.52</v>
      </c>
      <c r="I136" s="119">
        <f t="shared" si="103"/>
        <v>20.56</v>
      </c>
      <c r="J136" s="125">
        <f t="shared" si="105"/>
        <v>1.5633333333333326</v>
      </c>
      <c r="K136" s="120">
        <f t="shared" si="104"/>
        <v>2.1074233872986547</v>
      </c>
      <c r="AM136" s="119"/>
      <c r="AN136" s="132"/>
      <c r="AO136" s="132">
        <v>100</v>
      </c>
      <c r="AP136" s="121">
        <v>24.52</v>
      </c>
      <c r="AQ136" s="135">
        <v>20.56</v>
      </c>
      <c r="AR136" s="135">
        <v>23.79</v>
      </c>
      <c r="AS136" s="135">
        <v>23.38</v>
      </c>
      <c r="AT136" s="121">
        <v>21.76</v>
      </c>
      <c r="AU136" s="135">
        <v>23.29</v>
      </c>
      <c r="BA136" s="127"/>
      <c r="BB136" s="121">
        <v>23.3</v>
      </c>
      <c r="BE136" s="119">
        <v>14.41</v>
      </c>
      <c r="BH136" s="119">
        <v>16.66</v>
      </c>
      <c r="BK136" s="119">
        <v>21.66</v>
      </c>
      <c r="BL136" s="119">
        <v>18.350000000000001</v>
      </c>
      <c r="BP136" s="119">
        <v>22.85</v>
      </c>
      <c r="BS136" s="119">
        <v>19.02</v>
      </c>
      <c r="BU136" s="119">
        <v>18.309999999999999</v>
      </c>
      <c r="BZ136" s="119">
        <v>20.38</v>
      </c>
      <c r="CC136" s="133"/>
    </row>
    <row r="137" spans="1:81">
      <c r="A137" s="119"/>
      <c r="B137" s="132"/>
      <c r="C137" s="132">
        <v>150</v>
      </c>
      <c r="D137" s="135">
        <v>21.07</v>
      </c>
      <c r="E137" s="119">
        <f t="shared" si="99"/>
        <v>3</v>
      </c>
      <c r="F137" s="119">
        <f t="shared" si="100"/>
        <v>61.259999999999991</v>
      </c>
      <c r="G137" s="120">
        <f t="shared" si="101"/>
        <v>20.419999999999998</v>
      </c>
      <c r="H137" s="119">
        <f t="shared" si="102"/>
        <v>23.38</v>
      </c>
      <c r="I137" s="119">
        <f t="shared" si="103"/>
        <v>16.809999999999999</v>
      </c>
      <c r="J137" s="125">
        <f t="shared" si="105"/>
        <v>0.65000000000000213</v>
      </c>
      <c r="K137" s="120">
        <f t="shared" si="104"/>
        <v>3.3328816360621252</v>
      </c>
      <c r="AM137" s="119"/>
      <c r="AN137" s="132"/>
      <c r="AO137" s="132">
        <v>150</v>
      </c>
      <c r="AP137" s="121">
        <v>21.07</v>
      </c>
      <c r="AQ137" s="135">
        <v>16.809999999999999</v>
      </c>
      <c r="AR137" s="135">
        <v>23.38</v>
      </c>
      <c r="AS137" s="135">
        <v>20.91</v>
      </c>
      <c r="AT137" s="135">
        <v>18.91</v>
      </c>
      <c r="AU137" s="135">
        <v>23.04</v>
      </c>
      <c r="BA137" s="127"/>
      <c r="BB137" s="121">
        <v>20.69</v>
      </c>
      <c r="BE137" s="119">
        <v>13.68</v>
      </c>
      <c r="BH137" s="119">
        <v>13.61</v>
      </c>
      <c r="BK137" s="119">
        <v>21.3</v>
      </c>
      <c r="BL137" s="119">
        <v>17.690000000000001</v>
      </c>
      <c r="BP137" s="119">
        <v>20.57</v>
      </c>
      <c r="BS137" s="119">
        <v>14.82</v>
      </c>
      <c r="BU137" s="119">
        <v>15.13</v>
      </c>
      <c r="BZ137" s="119">
        <v>18.47</v>
      </c>
      <c r="CC137" s="133"/>
    </row>
    <row r="138" spans="1:81">
      <c r="A138" s="119"/>
      <c r="B138" s="132"/>
      <c r="C138" s="132">
        <v>200</v>
      </c>
      <c r="D138" s="135">
        <v>19.690000000000001</v>
      </c>
      <c r="E138" s="119">
        <f t="shared" si="99"/>
        <v>3</v>
      </c>
      <c r="F138" s="119">
        <f t="shared" si="100"/>
        <v>55.790000000000006</v>
      </c>
      <c r="G138" s="120">
        <f t="shared" si="101"/>
        <v>18.596666666666668</v>
      </c>
      <c r="H138" s="119">
        <f t="shared" si="102"/>
        <v>21.41</v>
      </c>
      <c r="I138" s="119">
        <f t="shared" si="103"/>
        <v>14.69</v>
      </c>
      <c r="J138" s="125">
        <f t="shared" si="105"/>
        <v>1.0933333333333337</v>
      </c>
      <c r="K138" s="120">
        <f t="shared" si="104"/>
        <v>3.4908642673889885</v>
      </c>
      <c r="AM138" s="119"/>
      <c r="AN138" s="132"/>
      <c r="AO138" s="132">
        <v>200</v>
      </c>
      <c r="AP138" s="121">
        <v>19.690000000000001</v>
      </c>
      <c r="AQ138" s="135">
        <v>14.69</v>
      </c>
      <c r="AR138" s="135">
        <v>21.41</v>
      </c>
      <c r="AS138" s="135">
        <v>19.899999999999999</v>
      </c>
      <c r="AT138" s="121">
        <v>17.96</v>
      </c>
      <c r="AU138" s="135">
        <v>20.440000000000001</v>
      </c>
      <c r="BA138" s="127"/>
      <c r="BB138" s="121">
        <v>19.12</v>
      </c>
      <c r="BE138" s="119">
        <v>11.65</v>
      </c>
      <c r="BH138" s="119">
        <v>11.82</v>
      </c>
      <c r="BK138" s="119">
        <v>19.440000000000001</v>
      </c>
      <c r="BL138" s="119">
        <v>16</v>
      </c>
      <c r="BP138" s="119">
        <v>18.760000000000002</v>
      </c>
      <c r="BS138" s="119">
        <v>12.72</v>
      </c>
      <c r="BU138" s="119">
        <v>13.47</v>
      </c>
      <c r="BZ138" s="119">
        <v>17.5</v>
      </c>
      <c r="CC138" s="133"/>
    </row>
    <row r="139" spans="1:81">
      <c r="A139" s="119"/>
      <c r="B139" s="132"/>
      <c r="C139" s="132">
        <v>300</v>
      </c>
      <c r="D139" s="135">
        <v>17.600000000000001</v>
      </c>
      <c r="E139" s="119">
        <f t="shared" si="99"/>
        <v>3</v>
      </c>
      <c r="F139" s="119">
        <f t="shared" si="100"/>
        <v>48.260000000000005</v>
      </c>
      <c r="G139" s="120">
        <f t="shared" si="101"/>
        <v>16.08666666666667</v>
      </c>
      <c r="H139" s="119">
        <f t="shared" si="102"/>
        <v>18.66</v>
      </c>
      <c r="I139" s="119">
        <f t="shared" si="103"/>
        <v>12</v>
      </c>
      <c r="J139" s="125">
        <f t="shared" si="105"/>
        <v>1.5133333333333319</v>
      </c>
      <c r="K139" s="120">
        <f t="shared" si="104"/>
        <v>3.5786217086097936</v>
      </c>
      <c r="AM139" s="119"/>
      <c r="AN139" s="132"/>
      <c r="AO139" s="132">
        <v>300</v>
      </c>
      <c r="AP139" s="121">
        <v>17.600000000000001</v>
      </c>
      <c r="AQ139" s="135">
        <v>12</v>
      </c>
      <c r="AR139" s="135">
        <v>18.66</v>
      </c>
      <c r="AS139" s="135">
        <v>17.7</v>
      </c>
      <c r="AT139" s="121">
        <v>16.3</v>
      </c>
      <c r="AU139" s="135">
        <v>17.72</v>
      </c>
      <c r="BA139" s="127"/>
      <c r="BB139" s="121">
        <v>17.600000000000001</v>
      </c>
      <c r="CC139" s="133"/>
    </row>
    <row r="140" spans="1:81">
      <c r="A140" s="119"/>
      <c r="B140" s="132"/>
      <c r="C140" s="132">
        <v>400</v>
      </c>
      <c r="D140" s="135">
        <v>15.41</v>
      </c>
      <c r="E140" s="119">
        <f t="shared" si="99"/>
        <v>3</v>
      </c>
      <c r="F140" s="119">
        <f t="shared" si="100"/>
        <v>41.72</v>
      </c>
      <c r="G140" s="120">
        <f t="shared" si="101"/>
        <v>13.906666666666666</v>
      </c>
      <c r="H140" s="119">
        <f t="shared" si="102"/>
        <v>16.059999999999999</v>
      </c>
      <c r="I140" s="119">
        <f t="shared" si="103"/>
        <v>10.25</v>
      </c>
      <c r="J140" s="125">
        <f t="shared" si="105"/>
        <v>1.5033333333333339</v>
      </c>
      <c r="K140" s="120">
        <f t="shared" si="104"/>
        <v>3.1833996502690831</v>
      </c>
      <c r="AM140" s="119"/>
      <c r="AN140" s="132"/>
      <c r="AO140" s="132">
        <v>400</v>
      </c>
      <c r="AP140" s="121">
        <v>15.41</v>
      </c>
      <c r="AQ140" s="135">
        <v>10.25</v>
      </c>
      <c r="AR140" s="135">
        <v>16.059999999999999</v>
      </c>
      <c r="AS140" s="135">
        <v>16.07</v>
      </c>
      <c r="AT140" s="121">
        <v>15.24</v>
      </c>
      <c r="AU140" s="135">
        <v>13.79</v>
      </c>
      <c r="BA140" s="127"/>
      <c r="BB140" s="121">
        <v>15.51</v>
      </c>
      <c r="CC140" s="133"/>
    </row>
    <row r="141" spans="1:81">
      <c r="A141" s="119"/>
      <c r="B141" s="132"/>
      <c r="C141" s="132">
        <v>500</v>
      </c>
      <c r="D141" s="135">
        <v>10.36</v>
      </c>
      <c r="E141" s="119">
        <f t="shared" si="99"/>
        <v>2</v>
      </c>
      <c r="F141" s="119">
        <f t="shared" si="100"/>
        <v>22.85</v>
      </c>
      <c r="G141" s="120">
        <f t="shared" si="101"/>
        <v>11.425000000000001</v>
      </c>
      <c r="H141" s="119">
        <f t="shared" si="102"/>
        <v>12.49</v>
      </c>
      <c r="I141" s="119">
        <f t="shared" si="103"/>
        <v>10.36</v>
      </c>
      <c r="J141" s="125">
        <f t="shared" si="105"/>
        <v>-1.0650000000000013</v>
      </c>
      <c r="K141" s="120">
        <f t="shared" si="104"/>
        <v>1.5061374439273467</v>
      </c>
      <c r="AM141" s="119"/>
      <c r="AN141" s="132"/>
      <c r="AO141" s="132">
        <v>500</v>
      </c>
      <c r="AP141" s="121">
        <v>10.36</v>
      </c>
      <c r="AQ141" s="135"/>
      <c r="AR141" s="135">
        <v>12.49</v>
      </c>
      <c r="AS141" s="135">
        <v>12.69</v>
      </c>
      <c r="AT141" s="121">
        <v>13.13</v>
      </c>
      <c r="AU141" s="135">
        <v>10.84</v>
      </c>
      <c r="BA141" s="127"/>
      <c r="CC141" s="133"/>
    </row>
    <row r="142" spans="1:81">
      <c r="A142" s="119"/>
      <c r="B142" s="132"/>
      <c r="C142" s="132">
        <v>600</v>
      </c>
      <c r="D142" s="119"/>
      <c r="E142" s="119">
        <f t="shared" si="99"/>
        <v>0</v>
      </c>
      <c r="F142" s="119">
        <f t="shared" si="100"/>
        <v>0</v>
      </c>
      <c r="G142" s="120" t="e">
        <f t="shared" si="101"/>
        <v>#DIV/0!</v>
      </c>
      <c r="H142" s="119">
        <f t="shared" si="102"/>
        <v>0</v>
      </c>
      <c r="I142" s="119">
        <f t="shared" si="103"/>
        <v>0</v>
      </c>
      <c r="J142" s="125" t="e">
        <f t="shared" si="105"/>
        <v>#DIV/0!</v>
      </c>
      <c r="K142" s="120" t="e">
        <f t="shared" si="104"/>
        <v>#DIV/0!</v>
      </c>
      <c r="AM142" s="119"/>
      <c r="AN142" s="132"/>
      <c r="AO142" s="132">
        <v>600</v>
      </c>
      <c r="AP142" s="119"/>
      <c r="AQ142" s="119"/>
      <c r="AR142" s="119"/>
      <c r="AS142" s="119"/>
      <c r="AT142" s="119"/>
      <c r="AU142" s="119"/>
      <c r="AV142" s="119"/>
      <c r="AW142" s="119"/>
      <c r="AX142" s="119"/>
      <c r="AY142" s="119"/>
      <c r="AZ142" s="119"/>
      <c r="BA142" s="127"/>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c r="BZ142" s="119"/>
      <c r="CA142" s="119"/>
      <c r="CB142" s="119"/>
      <c r="CC142" s="133"/>
    </row>
    <row r="143" spans="1:81">
      <c r="A143" s="119"/>
      <c r="B143" s="127"/>
      <c r="C143" s="127"/>
      <c r="D143" s="119"/>
      <c r="E143" s="119"/>
      <c r="F143" s="119"/>
      <c r="G143" s="120"/>
      <c r="H143" s="119"/>
      <c r="I143" s="119"/>
      <c r="K143" s="120"/>
      <c r="AM143" s="119"/>
      <c r="AN143" s="127"/>
      <c r="AO143" s="127"/>
      <c r="AP143" s="119"/>
      <c r="AQ143" s="119"/>
      <c r="AR143" s="119"/>
      <c r="AS143" s="119"/>
      <c r="AT143" s="119"/>
      <c r="AU143" s="119"/>
      <c r="AV143" s="119"/>
      <c r="AW143" s="119"/>
      <c r="AX143" s="119"/>
      <c r="AY143" s="119"/>
      <c r="AZ143" s="119"/>
      <c r="BA143" s="127"/>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c r="BZ143" s="119"/>
      <c r="CA143" s="119"/>
      <c r="CB143" s="119"/>
      <c r="CC143" s="127"/>
    </row>
    <row r="144" spans="1:81" s="142" customFormat="1">
      <c r="A144" s="129"/>
      <c r="B144" s="129"/>
      <c r="C144" s="129" t="s">
        <v>14</v>
      </c>
      <c r="D144" s="128">
        <v>10</v>
      </c>
      <c r="E144" s="128">
        <f>COUNT(AP144:AR144)</f>
        <v>3</v>
      </c>
      <c r="F144" s="128">
        <f>SUM(AP144:AR144)</f>
        <v>392</v>
      </c>
      <c r="G144" s="140">
        <f>AVERAGE(AP144:AR144)</f>
        <v>130.66666666666666</v>
      </c>
      <c r="H144" s="128">
        <f>MAX(AP144:AR144)</f>
        <v>249</v>
      </c>
      <c r="I144" s="128">
        <f>MIN(AP144:AR144)</f>
        <v>10</v>
      </c>
      <c r="J144" s="141">
        <f>D144-G144</f>
        <v>-120.66666666666666</v>
      </c>
      <c r="K144" s="140">
        <f>STDEV(AP144:AR144)</f>
        <v>119.51708385554483</v>
      </c>
      <c r="AM144" s="128"/>
      <c r="AN144" s="129"/>
      <c r="AO144" s="129" t="s">
        <v>14</v>
      </c>
      <c r="AP144" s="128">
        <v>10</v>
      </c>
      <c r="AQ144" s="128">
        <v>133</v>
      </c>
      <c r="AR144" s="128">
        <v>249</v>
      </c>
      <c r="AS144" s="128">
        <v>65</v>
      </c>
      <c r="AT144" s="128">
        <v>207</v>
      </c>
      <c r="AU144" s="128">
        <v>240</v>
      </c>
      <c r="AV144" s="128"/>
      <c r="AW144" s="128"/>
      <c r="AX144" s="128"/>
      <c r="AY144" s="128"/>
      <c r="AZ144" s="128"/>
      <c r="BA144" s="128"/>
      <c r="BB144" s="128">
        <v>101</v>
      </c>
      <c r="BC144" s="128"/>
      <c r="BD144" s="128"/>
      <c r="BE144" s="128">
        <v>138</v>
      </c>
      <c r="BF144" s="128"/>
      <c r="BG144" s="128"/>
      <c r="BH144" s="128">
        <v>34</v>
      </c>
      <c r="BI144" s="128"/>
      <c r="BJ144" s="128"/>
      <c r="BK144" s="128">
        <v>167</v>
      </c>
      <c r="BL144" s="128">
        <v>133</v>
      </c>
      <c r="BM144" s="128"/>
      <c r="BN144" s="128"/>
      <c r="BO144" s="128"/>
      <c r="BP144" s="128">
        <v>205</v>
      </c>
      <c r="BQ144" s="128"/>
      <c r="BR144" s="128"/>
      <c r="BS144" s="128">
        <v>51</v>
      </c>
      <c r="BT144" s="128"/>
      <c r="BU144" s="128">
        <v>10</v>
      </c>
      <c r="BV144" s="128"/>
      <c r="BW144" s="128"/>
      <c r="BX144" s="128"/>
      <c r="BY144" s="128"/>
      <c r="BZ144" s="128">
        <v>59</v>
      </c>
      <c r="CA144" s="128"/>
      <c r="CB144" s="128"/>
      <c r="CC144" s="131"/>
    </row>
    <row r="145" spans="1:81" s="147" customFormat="1">
      <c r="A145" s="143"/>
      <c r="B145" s="143"/>
      <c r="C145" s="143" t="s">
        <v>15</v>
      </c>
      <c r="D145" s="144">
        <v>2</v>
      </c>
      <c r="E145" s="144">
        <f>COUNT(AP145:AR145)</f>
        <v>3</v>
      </c>
      <c r="F145" s="144">
        <f>SUM(AP145:AR145)</f>
        <v>6</v>
      </c>
      <c r="G145" s="145">
        <f>AVERAGE(AP145:AR145)</f>
        <v>2</v>
      </c>
      <c r="H145" s="144">
        <f>MAX(AP145:AR145)</f>
        <v>2.9</v>
      </c>
      <c r="I145" s="144">
        <f>MIN(AP145:AR145)</f>
        <v>1.1000000000000001</v>
      </c>
      <c r="J145" s="146">
        <f>D145-G145</f>
        <v>0</v>
      </c>
      <c r="K145" s="145">
        <f>STDEV(AP145:AR145)</f>
        <v>0.90000000000000024</v>
      </c>
      <c r="AM145" s="144"/>
      <c r="AN145" s="143"/>
      <c r="AO145" s="143" t="s">
        <v>15</v>
      </c>
      <c r="AP145" s="144">
        <v>2</v>
      </c>
      <c r="AQ145" s="144">
        <v>2.9</v>
      </c>
      <c r="AR145" s="144">
        <v>1.1000000000000001</v>
      </c>
      <c r="AS145" s="144">
        <v>0.2</v>
      </c>
      <c r="AT145" s="144">
        <v>1.6</v>
      </c>
      <c r="AU145" s="144">
        <v>1.2</v>
      </c>
      <c r="AV145" s="144"/>
      <c r="AW145" s="144"/>
      <c r="AX145" s="144"/>
      <c r="AY145" s="144"/>
      <c r="AZ145" s="144"/>
      <c r="BA145" s="144"/>
      <c r="BB145" s="144">
        <v>0.51</v>
      </c>
      <c r="BC145" s="144"/>
      <c r="BD145" s="144"/>
      <c r="BE145" s="144">
        <v>0.74</v>
      </c>
      <c r="BF145" s="144"/>
      <c r="BG145" s="144"/>
      <c r="BH145" s="144">
        <v>1.26</v>
      </c>
      <c r="BI145" s="144"/>
      <c r="BJ145" s="144"/>
      <c r="BK145" s="144">
        <v>0.9</v>
      </c>
      <c r="BL145" s="144">
        <v>1.1000000000000001</v>
      </c>
      <c r="BM145" s="144"/>
      <c r="BN145" s="144"/>
      <c r="BO145" s="144"/>
      <c r="BP145" s="144">
        <v>0.7</v>
      </c>
      <c r="BQ145" s="144"/>
      <c r="BR145" s="144"/>
      <c r="BS145" s="144">
        <v>2.1</v>
      </c>
      <c r="BT145" s="144"/>
      <c r="BU145" s="144">
        <v>1.9</v>
      </c>
      <c r="BV145" s="144"/>
      <c r="BW145" s="144"/>
      <c r="BX145" s="144"/>
      <c r="BY145" s="144"/>
      <c r="BZ145" s="144">
        <v>0.5</v>
      </c>
      <c r="CA145" s="144"/>
      <c r="CB145" s="144"/>
      <c r="CC145" s="149"/>
    </row>
    <row r="146" spans="1:81">
      <c r="A146" s="119" t="s">
        <v>0</v>
      </c>
      <c r="B146" s="119" t="s">
        <v>1</v>
      </c>
      <c r="C146" s="119" t="s">
        <v>2</v>
      </c>
      <c r="D146" s="123"/>
      <c r="E146" s="119" t="s">
        <v>3</v>
      </c>
      <c r="F146" s="119" t="s">
        <v>74</v>
      </c>
      <c r="G146" s="120" t="s">
        <v>4</v>
      </c>
      <c r="H146" s="119" t="s">
        <v>5</v>
      </c>
      <c r="I146" s="119" t="s">
        <v>6</v>
      </c>
      <c r="J146" s="120" t="s">
        <v>7</v>
      </c>
      <c r="K146" s="120" t="s">
        <v>8</v>
      </c>
      <c r="AM146" s="123" t="s">
        <v>10</v>
      </c>
      <c r="AN146" s="123" t="s">
        <v>11</v>
      </c>
      <c r="AO146" s="123" t="s">
        <v>12</v>
      </c>
      <c r="AP146" s="123">
        <v>2007</v>
      </c>
      <c r="AQ146" s="119">
        <v>2006</v>
      </c>
      <c r="AR146" s="119">
        <v>2005</v>
      </c>
      <c r="AS146" s="123">
        <v>2004</v>
      </c>
      <c r="AT146" s="123">
        <v>2003</v>
      </c>
      <c r="AU146" s="123">
        <v>2002</v>
      </c>
      <c r="AV146" s="123"/>
      <c r="AW146" s="123"/>
      <c r="AX146" s="123"/>
      <c r="AY146" s="123"/>
      <c r="AZ146" s="123"/>
      <c r="BA146" s="122">
        <v>1996</v>
      </c>
      <c r="BB146" s="123">
        <v>1995</v>
      </c>
      <c r="BC146" s="123">
        <v>1994</v>
      </c>
      <c r="BD146" s="123"/>
      <c r="BE146" s="123">
        <v>1992</v>
      </c>
      <c r="BF146" s="123">
        <v>1991</v>
      </c>
      <c r="BG146" s="123">
        <v>1990</v>
      </c>
      <c r="BH146" s="123">
        <v>1990</v>
      </c>
      <c r="BI146" s="123">
        <v>1990</v>
      </c>
      <c r="BJ146" s="123">
        <v>1989</v>
      </c>
      <c r="BK146" s="123">
        <v>1989</v>
      </c>
      <c r="BL146" s="123">
        <v>1988</v>
      </c>
      <c r="BM146" s="123">
        <v>1987</v>
      </c>
      <c r="BN146" s="123">
        <v>1987</v>
      </c>
      <c r="BO146" s="123">
        <v>1986</v>
      </c>
      <c r="BP146" s="123">
        <v>1986</v>
      </c>
      <c r="BQ146" s="123">
        <v>1986</v>
      </c>
      <c r="BR146" s="123">
        <v>1985</v>
      </c>
      <c r="BS146" s="123">
        <v>1985</v>
      </c>
      <c r="BT146" s="123">
        <v>1985</v>
      </c>
      <c r="BU146" s="123">
        <v>1984</v>
      </c>
      <c r="BV146" s="123">
        <v>1984</v>
      </c>
      <c r="BW146" s="123">
        <v>1984</v>
      </c>
      <c r="BX146" s="123">
        <v>1983</v>
      </c>
      <c r="BY146" s="123">
        <v>1983</v>
      </c>
      <c r="BZ146" s="123">
        <v>1983</v>
      </c>
      <c r="CA146" s="123">
        <v>1982</v>
      </c>
      <c r="CB146" s="123">
        <v>1981</v>
      </c>
      <c r="CC146" s="123">
        <v>1980</v>
      </c>
    </row>
    <row r="147" spans="1:81">
      <c r="A147" s="123">
        <v>11</v>
      </c>
      <c r="B147" s="124">
        <v>39</v>
      </c>
      <c r="C147" s="124" t="s">
        <v>13</v>
      </c>
      <c r="D147" s="123"/>
      <c r="E147" s="119">
        <v>12</v>
      </c>
      <c r="F147" s="119">
        <v>158</v>
      </c>
      <c r="G147" s="120">
        <v>13.166666666666666</v>
      </c>
      <c r="H147" s="119">
        <v>28</v>
      </c>
      <c r="I147" s="119">
        <v>4</v>
      </c>
      <c r="J147" s="125">
        <v>10.833333333333334</v>
      </c>
      <c r="K147" s="120">
        <v>7.5778784909922123</v>
      </c>
      <c r="AM147" s="123">
        <v>11</v>
      </c>
      <c r="AN147" s="124">
        <v>39</v>
      </c>
      <c r="AO147" s="124" t="s">
        <v>13</v>
      </c>
      <c r="AP147" s="123"/>
      <c r="AQ147" s="123">
        <v>8</v>
      </c>
      <c r="AR147" s="123">
        <v>24</v>
      </c>
      <c r="AS147" s="123">
        <v>5</v>
      </c>
      <c r="AT147" s="123">
        <v>18</v>
      </c>
      <c r="AU147" s="123">
        <v>8</v>
      </c>
      <c r="AV147" s="123"/>
      <c r="AW147" s="123"/>
      <c r="AX147" s="123"/>
      <c r="AY147" s="123"/>
      <c r="AZ147" s="123"/>
      <c r="BA147" s="127"/>
      <c r="BB147" s="123">
        <v>17</v>
      </c>
      <c r="BC147" s="123"/>
      <c r="BD147" s="123"/>
      <c r="BE147" s="123">
        <v>5</v>
      </c>
      <c r="BF147" s="123"/>
      <c r="BG147" s="123"/>
      <c r="BH147" s="123">
        <v>13</v>
      </c>
      <c r="BI147" s="123"/>
      <c r="BJ147" s="123"/>
      <c r="BK147" s="123">
        <v>22</v>
      </c>
      <c r="BL147" s="123">
        <v>28</v>
      </c>
      <c r="BM147" s="123"/>
      <c r="BN147" s="123"/>
      <c r="BO147" s="123"/>
      <c r="BP147" s="123">
        <v>18</v>
      </c>
      <c r="BQ147" s="123"/>
      <c r="BR147" s="123"/>
      <c r="BS147" s="123">
        <v>8</v>
      </c>
      <c r="BT147" s="123"/>
      <c r="BU147" s="123">
        <v>12</v>
      </c>
      <c r="BV147" s="123"/>
      <c r="BW147" s="123"/>
      <c r="BX147" s="123"/>
      <c r="BY147" s="123"/>
      <c r="BZ147" s="123">
        <v>4</v>
      </c>
      <c r="CA147" s="123"/>
      <c r="CB147" s="123"/>
      <c r="CC147" s="126"/>
    </row>
    <row r="148" spans="1:81">
      <c r="A148" s="119"/>
      <c r="B148" s="132"/>
      <c r="C148" s="129">
        <v>0</v>
      </c>
      <c r="D148" s="128"/>
      <c r="E148" s="119">
        <f t="shared" ref="E148:E160" si="106">COUNT(AP148:AX148)</f>
        <v>5</v>
      </c>
      <c r="F148" s="119">
        <f t="shared" ref="F148:F160" si="107">SUM(AP148:CC148)</f>
        <v>321.70000000000005</v>
      </c>
      <c r="G148" s="120">
        <f t="shared" ref="G148:G156" si="108">AVERAGE(AP148:AX148)</f>
        <v>23.4</v>
      </c>
      <c r="H148" s="119">
        <f t="shared" ref="H148:H160" si="109">MAX(AP148:CC148)</f>
        <v>24.5</v>
      </c>
      <c r="I148" s="119">
        <f t="shared" ref="I148:I160" si="110">MIN(AP148:CC148)</f>
        <v>19.8</v>
      </c>
      <c r="J148" s="125">
        <f t="shared" ref="J148:J160" si="111">D148-G148</f>
        <v>-23.4</v>
      </c>
      <c r="K148" s="120">
        <f t="shared" ref="K148:K160" si="112">STDEV(AP148:AX148)</f>
        <v>0.38078865529319544</v>
      </c>
      <c r="AM148" s="119"/>
      <c r="AN148" s="132"/>
      <c r="AO148" s="129">
        <v>0</v>
      </c>
      <c r="AP148" s="128"/>
      <c r="AQ148" s="128">
        <v>23.1</v>
      </c>
      <c r="AR148" s="128">
        <v>23.8</v>
      </c>
      <c r="AS148" s="128">
        <v>23.8</v>
      </c>
      <c r="AT148" s="128">
        <v>23</v>
      </c>
      <c r="AU148" s="128">
        <v>23.3</v>
      </c>
      <c r="AV148" s="128"/>
      <c r="AW148" s="128"/>
      <c r="AX148" s="128"/>
      <c r="AY148" s="128"/>
      <c r="AZ148" s="128"/>
      <c r="BA148" s="127"/>
      <c r="BB148" s="128">
        <v>23.4</v>
      </c>
      <c r="BC148" s="128"/>
      <c r="BD148" s="128"/>
      <c r="BE148" s="128">
        <v>22</v>
      </c>
      <c r="BF148" s="128"/>
      <c r="BG148" s="128"/>
      <c r="BH148" s="128">
        <v>23.9</v>
      </c>
      <c r="BI148" s="128"/>
      <c r="BJ148" s="128"/>
      <c r="BK148" s="128">
        <v>22.7</v>
      </c>
      <c r="BL148" s="128">
        <v>19.8</v>
      </c>
      <c r="BM148" s="128"/>
      <c r="BN148" s="128"/>
      <c r="BO148" s="128"/>
      <c r="BP148" s="128">
        <v>21.8</v>
      </c>
      <c r="BQ148" s="128"/>
      <c r="BR148" s="128"/>
      <c r="BS148" s="128">
        <v>24.5</v>
      </c>
      <c r="BT148" s="128"/>
      <c r="BU148" s="128">
        <v>23</v>
      </c>
      <c r="BV148" s="128"/>
      <c r="BW148" s="128"/>
      <c r="BX148" s="128"/>
      <c r="BY148" s="128"/>
      <c r="BZ148" s="128">
        <v>23.6</v>
      </c>
      <c r="CA148" s="128"/>
      <c r="CB148" s="128"/>
      <c r="CC148" s="131"/>
    </row>
    <row r="149" spans="1:81">
      <c r="A149" s="119"/>
      <c r="B149" s="132"/>
      <c r="C149" s="132">
        <v>10</v>
      </c>
      <c r="D149" s="135"/>
      <c r="E149" s="119">
        <f t="shared" si="106"/>
        <v>4</v>
      </c>
      <c r="F149" s="119">
        <f t="shared" si="107"/>
        <v>261.39000000000004</v>
      </c>
      <c r="G149" s="120">
        <f t="shared" si="108"/>
        <v>21.272500000000001</v>
      </c>
      <c r="H149" s="119">
        <f t="shared" si="109"/>
        <v>24.8</v>
      </c>
      <c r="I149" s="119">
        <f t="shared" si="110"/>
        <v>13.14</v>
      </c>
      <c r="J149" s="125">
        <f t="shared" si="111"/>
        <v>-21.272500000000001</v>
      </c>
      <c r="K149" s="120">
        <f t="shared" si="112"/>
        <v>5.4572971026568364</v>
      </c>
      <c r="AM149" s="119"/>
      <c r="AN149" s="132"/>
      <c r="AO149" s="132">
        <v>10</v>
      </c>
      <c r="AQ149" s="135">
        <v>13.14</v>
      </c>
      <c r="AR149" s="135">
        <v>23.86</v>
      </c>
      <c r="AS149" s="135">
        <v>24.8</v>
      </c>
      <c r="AU149" s="135">
        <v>23.29</v>
      </c>
      <c r="BA149" s="127"/>
      <c r="BE149" s="119">
        <v>21.32</v>
      </c>
      <c r="BH149" s="119">
        <v>21.9</v>
      </c>
      <c r="BK149" s="119">
        <v>21.62</v>
      </c>
      <c r="BL149" s="119">
        <v>18.93</v>
      </c>
      <c r="BP149" s="119">
        <v>21.42</v>
      </c>
      <c r="BS149" s="119">
        <v>24.16</v>
      </c>
      <c r="BU149" s="119">
        <v>23.18</v>
      </c>
      <c r="BZ149" s="119">
        <v>23.77</v>
      </c>
      <c r="CC149" s="133"/>
    </row>
    <row r="150" spans="1:81">
      <c r="A150" s="119"/>
      <c r="B150" s="132"/>
      <c r="C150" s="132">
        <v>20</v>
      </c>
      <c r="D150" s="135"/>
      <c r="E150" s="119">
        <f t="shared" si="106"/>
        <v>4</v>
      </c>
      <c r="F150" s="119">
        <f t="shared" si="107"/>
        <v>270.84999999999997</v>
      </c>
      <c r="G150" s="120">
        <f t="shared" si="108"/>
        <v>23.767499999999998</v>
      </c>
      <c r="H150" s="119">
        <f t="shared" si="109"/>
        <v>24.79</v>
      </c>
      <c r="I150" s="119">
        <f t="shared" si="110"/>
        <v>18.79</v>
      </c>
      <c r="J150" s="125">
        <f t="shared" si="111"/>
        <v>-23.767499999999998</v>
      </c>
      <c r="K150" s="120">
        <f t="shared" si="112"/>
        <v>0.7502166353794083</v>
      </c>
      <c r="AM150" s="119"/>
      <c r="AN150" s="132"/>
      <c r="AO150" s="132">
        <v>20</v>
      </c>
      <c r="AQ150" s="135">
        <v>23.13</v>
      </c>
      <c r="AR150" s="135">
        <v>23.86</v>
      </c>
      <c r="AS150" s="135">
        <v>24.79</v>
      </c>
      <c r="AU150" s="135">
        <v>23.29</v>
      </c>
      <c r="BA150" s="127"/>
      <c r="BE150" s="119">
        <v>21.13</v>
      </c>
      <c r="BH150" s="119">
        <v>21.9</v>
      </c>
      <c r="BK150" s="119">
        <v>21.63</v>
      </c>
      <c r="BL150" s="119">
        <v>18.79</v>
      </c>
      <c r="BP150" s="119">
        <v>21.4</v>
      </c>
      <c r="BS150" s="119">
        <v>23.99</v>
      </c>
      <c r="BU150" s="119">
        <v>23.17</v>
      </c>
      <c r="BZ150" s="119">
        <v>23.77</v>
      </c>
      <c r="CC150" s="133"/>
    </row>
    <row r="151" spans="1:81">
      <c r="A151" s="119"/>
      <c r="B151" s="132"/>
      <c r="C151" s="132">
        <v>30</v>
      </c>
      <c r="D151" s="135"/>
      <c r="E151" s="119">
        <f t="shared" si="106"/>
        <v>4</v>
      </c>
      <c r="F151" s="119">
        <f t="shared" si="107"/>
        <v>270.18</v>
      </c>
      <c r="G151" s="120">
        <f t="shared" si="108"/>
        <v>23.762500000000003</v>
      </c>
      <c r="H151" s="119">
        <f t="shared" si="109"/>
        <v>24.78</v>
      </c>
      <c r="I151" s="119">
        <f t="shared" si="110"/>
        <v>18.670000000000002</v>
      </c>
      <c r="J151" s="125">
        <f t="shared" si="111"/>
        <v>-23.762500000000003</v>
      </c>
      <c r="K151" s="120">
        <f t="shared" si="112"/>
        <v>0.7485263299755508</v>
      </c>
      <c r="AM151" s="119"/>
      <c r="AN151" s="132"/>
      <c r="AO151" s="132">
        <v>30</v>
      </c>
      <c r="AQ151" s="135">
        <v>23.12</v>
      </c>
      <c r="AR151" s="135">
        <v>23.86</v>
      </c>
      <c r="AS151" s="135">
        <v>24.78</v>
      </c>
      <c r="AU151" s="135">
        <v>23.29</v>
      </c>
      <c r="BA151" s="127"/>
      <c r="BE151" s="119">
        <v>20.9</v>
      </c>
      <c r="BH151" s="119">
        <v>21.9</v>
      </c>
      <c r="BK151" s="119">
        <v>21.59</v>
      </c>
      <c r="BL151" s="119">
        <v>18.670000000000002</v>
      </c>
      <c r="BP151" s="119">
        <v>21.28</v>
      </c>
      <c r="BS151" s="119">
        <v>23.9</v>
      </c>
      <c r="BU151" s="119">
        <v>23.12</v>
      </c>
      <c r="BZ151" s="119">
        <v>23.77</v>
      </c>
      <c r="CC151" s="133"/>
    </row>
    <row r="152" spans="1:81">
      <c r="A152" s="119"/>
      <c r="B152" s="132"/>
      <c r="C152" s="132">
        <v>50</v>
      </c>
      <c r="D152" s="135"/>
      <c r="E152" s="119">
        <f t="shared" si="106"/>
        <v>4</v>
      </c>
      <c r="F152" s="119">
        <f t="shared" si="107"/>
        <v>267.71000000000004</v>
      </c>
      <c r="G152" s="120">
        <f t="shared" si="108"/>
        <v>23.75</v>
      </c>
      <c r="H152" s="119">
        <f t="shared" si="109"/>
        <v>24.76</v>
      </c>
      <c r="I152" s="119">
        <f t="shared" si="110"/>
        <v>18.190000000000001</v>
      </c>
      <c r="J152" s="125">
        <f t="shared" si="111"/>
        <v>-23.75</v>
      </c>
      <c r="K152" s="120">
        <f t="shared" si="112"/>
        <v>0.72378634048085455</v>
      </c>
      <c r="AM152" s="119"/>
      <c r="AN152" s="132"/>
      <c r="AO152" s="132">
        <v>50</v>
      </c>
      <c r="AQ152" s="135">
        <v>23.16</v>
      </c>
      <c r="AR152" s="135">
        <v>23.78</v>
      </c>
      <c r="AS152" s="135">
        <v>24.76</v>
      </c>
      <c r="AU152" s="135">
        <v>23.3</v>
      </c>
      <c r="BA152" s="127"/>
      <c r="BE152" s="119">
        <v>20.09</v>
      </c>
      <c r="BH152" s="119">
        <v>21.87</v>
      </c>
      <c r="BK152" s="119">
        <v>21.56</v>
      </c>
      <c r="BL152" s="119">
        <v>18.190000000000001</v>
      </c>
      <c r="BP152" s="119">
        <v>21.18</v>
      </c>
      <c r="BS152" s="119">
        <v>23.56</v>
      </c>
      <c r="BU152" s="119">
        <v>22.49</v>
      </c>
      <c r="BZ152" s="119">
        <v>23.77</v>
      </c>
      <c r="CC152" s="133"/>
    </row>
    <row r="153" spans="1:81">
      <c r="A153" s="119"/>
      <c r="B153" s="132"/>
      <c r="C153" s="132">
        <v>75</v>
      </c>
      <c r="D153" s="135"/>
      <c r="E153" s="119">
        <f t="shared" si="106"/>
        <v>4</v>
      </c>
      <c r="F153" s="119">
        <f t="shared" si="107"/>
        <v>262.21000000000004</v>
      </c>
      <c r="G153" s="120">
        <f t="shared" si="108"/>
        <v>23.537499999999998</v>
      </c>
      <c r="H153" s="119">
        <f t="shared" si="109"/>
        <v>24.68</v>
      </c>
      <c r="I153" s="119">
        <f t="shared" si="110"/>
        <v>17.88</v>
      </c>
      <c r="J153" s="125">
        <f t="shared" si="111"/>
        <v>-23.537499999999998</v>
      </c>
      <c r="K153" s="120">
        <f t="shared" si="112"/>
        <v>0.90907920447010593</v>
      </c>
      <c r="AM153" s="119"/>
      <c r="AN153" s="132"/>
      <c r="AO153" s="132">
        <v>75</v>
      </c>
      <c r="AQ153" s="135">
        <v>22.49</v>
      </c>
      <c r="AR153" s="135">
        <v>23.68</v>
      </c>
      <c r="AS153" s="135">
        <v>24.68</v>
      </c>
      <c r="AU153" s="135">
        <v>23.3</v>
      </c>
      <c r="BA153" s="127"/>
      <c r="BE153" s="119">
        <v>18.68</v>
      </c>
      <c r="BH153" s="119">
        <v>21.43</v>
      </c>
      <c r="BK153" s="119">
        <v>21.25</v>
      </c>
      <c r="BL153" s="119">
        <v>17.88</v>
      </c>
      <c r="BP153" s="119">
        <v>21.15</v>
      </c>
      <c r="BS153" s="119">
        <v>22.8</v>
      </c>
      <c r="BU153" s="119">
        <v>21.39</v>
      </c>
      <c r="BZ153" s="119">
        <v>23.48</v>
      </c>
      <c r="CC153" s="133"/>
    </row>
    <row r="154" spans="1:81">
      <c r="A154" s="119"/>
      <c r="B154" s="132"/>
      <c r="C154" s="132">
        <v>100</v>
      </c>
      <c r="D154" s="135"/>
      <c r="E154" s="119">
        <f t="shared" si="106"/>
        <v>4</v>
      </c>
      <c r="F154" s="119">
        <f t="shared" si="107"/>
        <v>249.90999999999997</v>
      </c>
      <c r="G154" s="120">
        <f t="shared" si="108"/>
        <v>22.36</v>
      </c>
      <c r="H154" s="119">
        <f t="shared" si="109"/>
        <v>23.81</v>
      </c>
      <c r="I154" s="119">
        <f t="shared" si="110"/>
        <v>17.16</v>
      </c>
      <c r="J154" s="125">
        <f t="shared" si="111"/>
        <v>-22.36</v>
      </c>
      <c r="K154" s="120">
        <f t="shared" si="112"/>
        <v>2.5234500193187892</v>
      </c>
      <c r="AM154" s="119"/>
      <c r="AN154" s="132"/>
      <c r="AO154" s="132">
        <v>100</v>
      </c>
      <c r="AQ154" s="135">
        <v>18.59</v>
      </c>
      <c r="AR154" s="135">
        <v>23.74</v>
      </c>
      <c r="AS154" s="135">
        <v>23.81</v>
      </c>
      <c r="AU154" s="135">
        <v>23.3</v>
      </c>
      <c r="BA154" s="127"/>
      <c r="BE154" s="119">
        <v>17.16</v>
      </c>
      <c r="BH154" s="119">
        <v>20.43</v>
      </c>
      <c r="BK154" s="119">
        <v>20.97</v>
      </c>
      <c r="BL154" s="119">
        <v>17.7</v>
      </c>
      <c r="BP154" s="119">
        <v>20.58</v>
      </c>
      <c r="BS154" s="119">
        <v>22.08</v>
      </c>
      <c r="BU154" s="119">
        <v>21.03</v>
      </c>
      <c r="BZ154" s="119">
        <v>20.52</v>
      </c>
      <c r="CC154" s="133"/>
    </row>
    <row r="155" spans="1:81">
      <c r="A155" s="119"/>
      <c r="B155" s="132"/>
      <c r="C155" s="132">
        <v>150</v>
      </c>
      <c r="D155" s="135"/>
      <c r="E155" s="119">
        <f t="shared" si="106"/>
        <v>4</v>
      </c>
      <c r="F155" s="119">
        <f t="shared" si="107"/>
        <v>224.10000000000002</v>
      </c>
      <c r="G155" s="120">
        <f t="shared" si="108"/>
        <v>20.150000000000002</v>
      </c>
      <c r="H155" s="119">
        <f t="shared" si="109"/>
        <v>22.23</v>
      </c>
      <c r="I155" s="119">
        <f t="shared" si="110"/>
        <v>15.48</v>
      </c>
      <c r="J155" s="125">
        <f t="shared" si="111"/>
        <v>-20.150000000000002</v>
      </c>
      <c r="K155" s="120">
        <f t="shared" si="112"/>
        <v>2.9095818714493271</v>
      </c>
      <c r="AM155" s="119"/>
      <c r="AN155" s="132"/>
      <c r="AO155" s="132">
        <v>150</v>
      </c>
      <c r="AQ155" s="135">
        <v>15.86</v>
      </c>
      <c r="AR155" s="135">
        <v>22.23</v>
      </c>
      <c r="AS155" s="135">
        <v>21.59</v>
      </c>
      <c r="AU155" s="135">
        <v>20.92</v>
      </c>
      <c r="BA155" s="127"/>
      <c r="BE155" s="119">
        <v>15.48</v>
      </c>
      <c r="BH155" s="119">
        <v>15.81</v>
      </c>
      <c r="BK155" s="119">
        <v>20.46</v>
      </c>
      <c r="BL155" s="119">
        <v>15.74</v>
      </c>
      <c r="BP155" s="119">
        <v>20.03</v>
      </c>
      <c r="BS155" s="119">
        <v>21.63</v>
      </c>
      <c r="BU155" s="119">
        <v>15.9</v>
      </c>
      <c r="BZ155" s="119">
        <v>18.45</v>
      </c>
      <c r="CC155" s="133"/>
    </row>
    <row r="156" spans="1:81">
      <c r="A156" s="119"/>
      <c r="B156" s="132"/>
      <c r="C156" s="132">
        <v>200</v>
      </c>
      <c r="D156" s="135"/>
      <c r="E156" s="119">
        <f t="shared" si="106"/>
        <v>4</v>
      </c>
      <c r="F156" s="119">
        <f t="shared" si="107"/>
        <v>198.42</v>
      </c>
      <c r="G156" s="120">
        <f t="shared" si="108"/>
        <v>18.572500000000002</v>
      </c>
      <c r="H156" s="119">
        <f t="shared" si="109"/>
        <v>20.53</v>
      </c>
      <c r="I156" s="119">
        <f t="shared" si="110"/>
        <v>12.42</v>
      </c>
      <c r="J156" s="125">
        <f t="shared" si="111"/>
        <v>-18.572500000000002</v>
      </c>
      <c r="K156" s="120">
        <f t="shared" si="112"/>
        <v>2.6767688855533622</v>
      </c>
      <c r="AM156" s="119"/>
      <c r="AN156" s="132"/>
      <c r="AO156" s="132">
        <v>200</v>
      </c>
      <c r="AQ156" s="135">
        <v>14.62</v>
      </c>
      <c r="AR156" s="135">
        <v>20.53</v>
      </c>
      <c r="AS156" s="135">
        <v>19.41</v>
      </c>
      <c r="AU156" s="135">
        <v>19.73</v>
      </c>
      <c r="BA156" s="127"/>
      <c r="BE156" s="119">
        <v>12.42</v>
      </c>
      <c r="BH156" s="119">
        <v>14.1</v>
      </c>
      <c r="BK156" s="119">
        <v>18.84</v>
      </c>
      <c r="BL156" s="119">
        <v>14.42</v>
      </c>
      <c r="BP156" s="119">
        <v>17.57</v>
      </c>
      <c r="BS156" s="119">
        <v>15.59</v>
      </c>
      <c r="BU156" s="119">
        <v>13.65</v>
      </c>
      <c r="BZ156" s="119">
        <v>17.54</v>
      </c>
      <c r="CC156" s="133"/>
    </row>
    <row r="157" spans="1:81">
      <c r="A157" s="119"/>
      <c r="B157" s="132"/>
      <c r="C157" s="132">
        <v>300</v>
      </c>
      <c r="D157" s="135"/>
      <c r="E157" s="119">
        <f t="shared" si="106"/>
        <v>4</v>
      </c>
      <c r="F157" s="119">
        <f t="shared" si="107"/>
        <v>62.070000000000007</v>
      </c>
      <c r="G157" s="120">
        <f>AVERAGE(AP157:AR157)</f>
        <v>13.945</v>
      </c>
      <c r="H157" s="119">
        <f t="shared" si="109"/>
        <v>17.77</v>
      </c>
      <c r="I157" s="119">
        <f t="shared" si="110"/>
        <v>10.119999999999999</v>
      </c>
      <c r="J157" s="125">
        <f t="shared" si="111"/>
        <v>-13.945</v>
      </c>
      <c r="K157" s="120">
        <f t="shared" si="112"/>
        <v>3.6170464470338097</v>
      </c>
      <c r="AM157" s="119"/>
      <c r="AN157" s="132"/>
      <c r="AO157" s="132">
        <v>300</v>
      </c>
      <c r="AQ157" s="135">
        <v>10.119999999999999</v>
      </c>
      <c r="AR157" s="135">
        <v>17.77</v>
      </c>
      <c r="AS157" s="135">
        <v>16.87</v>
      </c>
      <c r="AU157" s="135">
        <v>17.309999999999999</v>
      </c>
      <c r="BA157" s="127"/>
      <c r="CC157" s="133"/>
    </row>
    <row r="158" spans="1:81">
      <c r="A158" s="119"/>
      <c r="B158" s="132"/>
      <c r="C158" s="132">
        <v>400</v>
      </c>
      <c r="D158" s="135"/>
      <c r="E158" s="119">
        <f t="shared" si="106"/>
        <v>4</v>
      </c>
      <c r="F158" s="119">
        <f t="shared" si="107"/>
        <v>51.3</v>
      </c>
      <c r="G158" s="120">
        <f>AVERAGE(AP158:AR158)</f>
        <v>11.629999999999999</v>
      </c>
      <c r="H158" s="119">
        <f t="shared" si="109"/>
        <v>15.01</v>
      </c>
      <c r="I158" s="119">
        <f t="shared" si="110"/>
        <v>8.25</v>
      </c>
      <c r="J158" s="125">
        <f t="shared" si="111"/>
        <v>-11.629999999999999</v>
      </c>
      <c r="K158" s="120">
        <f t="shared" si="112"/>
        <v>3.1472792482820298</v>
      </c>
      <c r="AM158" s="119"/>
      <c r="AN158" s="132"/>
      <c r="AO158" s="132">
        <v>400</v>
      </c>
      <c r="AQ158" s="135">
        <v>8.25</v>
      </c>
      <c r="AR158" s="135">
        <v>15.01</v>
      </c>
      <c r="AS158" s="135">
        <v>14.78</v>
      </c>
      <c r="AU158" s="135">
        <v>13.26</v>
      </c>
      <c r="BA158" s="127"/>
      <c r="CC158" s="133"/>
    </row>
    <row r="159" spans="1:81">
      <c r="A159" s="119"/>
      <c r="B159" s="132"/>
      <c r="C159" s="132">
        <v>500</v>
      </c>
      <c r="D159" s="135"/>
      <c r="E159" s="119">
        <f t="shared" si="106"/>
        <v>4</v>
      </c>
      <c r="F159" s="119">
        <f t="shared" si="107"/>
        <v>40.14</v>
      </c>
      <c r="G159" s="120">
        <f>AVERAGE(AP159:AR159)</f>
        <v>9.0449999999999999</v>
      </c>
      <c r="H159" s="119">
        <f t="shared" si="109"/>
        <v>12.05</v>
      </c>
      <c r="I159" s="119">
        <f t="shared" si="110"/>
        <v>6.16</v>
      </c>
      <c r="J159" s="125">
        <f t="shared" si="111"/>
        <v>-9.0449999999999999</v>
      </c>
      <c r="K159" s="120">
        <f t="shared" si="112"/>
        <v>2.7488239909701946</v>
      </c>
      <c r="AM159" s="119"/>
      <c r="AN159" s="132"/>
      <c r="AO159" s="132">
        <v>500</v>
      </c>
      <c r="AQ159" s="135">
        <v>6.16</v>
      </c>
      <c r="AR159" s="135">
        <v>11.93</v>
      </c>
      <c r="AS159" s="135">
        <v>12.05</v>
      </c>
      <c r="AU159" s="135">
        <v>10</v>
      </c>
      <c r="BA159" s="127"/>
      <c r="CC159" s="133"/>
    </row>
    <row r="160" spans="1:81">
      <c r="A160" s="119"/>
      <c r="B160" s="132"/>
      <c r="C160" s="132">
        <v>600</v>
      </c>
      <c r="D160" s="119"/>
      <c r="E160" s="119">
        <f t="shared" si="106"/>
        <v>0</v>
      </c>
      <c r="F160" s="119">
        <f t="shared" si="107"/>
        <v>0</v>
      </c>
      <c r="G160" s="120"/>
      <c r="H160" s="119">
        <f t="shared" si="109"/>
        <v>0</v>
      </c>
      <c r="I160" s="119">
        <f t="shared" si="110"/>
        <v>0</v>
      </c>
      <c r="J160" s="125">
        <f t="shared" si="111"/>
        <v>0</v>
      </c>
      <c r="K160" s="120" t="e">
        <f t="shared" si="112"/>
        <v>#DIV/0!</v>
      </c>
      <c r="AM160" s="119"/>
      <c r="AN160" s="132"/>
      <c r="AO160" s="132">
        <v>600</v>
      </c>
      <c r="AP160" s="119"/>
      <c r="AQ160" s="119"/>
      <c r="AR160" s="119"/>
      <c r="AS160" s="119"/>
      <c r="AT160" s="119"/>
      <c r="AU160" s="119"/>
      <c r="AV160" s="119"/>
      <c r="AW160" s="119"/>
      <c r="AX160" s="119"/>
      <c r="AY160" s="119"/>
      <c r="AZ160" s="119"/>
      <c r="BA160" s="127"/>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33"/>
    </row>
    <row r="161" spans="1:81">
      <c r="A161" s="119"/>
      <c r="B161" s="127"/>
      <c r="C161" s="127"/>
      <c r="D161" s="119"/>
      <c r="E161" s="119"/>
      <c r="F161" s="119"/>
      <c r="G161" s="120"/>
      <c r="H161" s="119"/>
      <c r="I161" s="119"/>
      <c r="K161" s="120"/>
      <c r="AM161" s="119"/>
      <c r="AN161" s="127"/>
      <c r="AO161" s="127"/>
      <c r="AP161" s="119"/>
      <c r="AQ161" s="119"/>
      <c r="AR161" s="119"/>
      <c r="AS161" s="119"/>
      <c r="AT161" s="119"/>
      <c r="AU161" s="119"/>
      <c r="AV161" s="119"/>
      <c r="AW161" s="119"/>
      <c r="AX161" s="119"/>
      <c r="AY161" s="119"/>
      <c r="AZ161" s="119"/>
      <c r="BA161" s="127"/>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27"/>
    </row>
    <row r="162" spans="1:81">
      <c r="A162" s="128"/>
      <c r="B162" s="129"/>
      <c r="C162" s="129" t="s">
        <v>14</v>
      </c>
      <c r="D162" s="128"/>
      <c r="E162" s="119">
        <f>COUNT(AP162:AX162)</f>
        <v>5</v>
      </c>
      <c r="F162" s="119">
        <f>SUM(AP162:CC162)</f>
        <v>1793</v>
      </c>
      <c r="G162" s="120">
        <f>AVERAGE(AP162:AX162)</f>
        <v>226.8</v>
      </c>
      <c r="H162" s="119">
        <f>MAX(AP162:CC162)</f>
        <v>276</v>
      </c>
      <c r="I162" s="119">
        <f>MIN(AP162:CC162)</f>
        <v>0</v>
      </c>
      <c r="J162" s="125">
        <f>D162-G162</f>
        <v>-226.8</v>
      </c>
      <c r="K162" s="120">
        <f>STDEV(AP162:AX162)</f>
        <v>56.935928902583093</v>
      </c>
      <c r="AM162" s="128"/>
      <c r="AN162" s="129"/>
      <c r="AO162" s="129" t="s">
        <v>14</v>
      </c>
      <c r="AP162" s="128"/>
      <c r="AQ162" s="128">
        <v>132</v>
      </c>
      <c r="AR162" s="128">
        <v>218</v>
      </c>
      <c r="AS162" s="128">
        <v>276</v>
      </c>
      <c r="AT162" s="128">
        <v>253</v>
      </c>
      <c r="AU162" s="128">
        <v>255</v>
      </c>
      <c r="AV162" s="128"/>
      <c r="AW162" s="128"/>
      <c r="AX162" s="128"/>
      <c r="AY162" s="128"/>
      <c r="AZ162" s="128"/>
      <c r="BA162" s="127"/>
      <c r="BB162" s="128"/>
      <c r="BC162" s="128"/>
      <c r="BD162" s="128"/>
      <c r="BE162" s="128">
        <v>0</v>
      </c>
      <c r="BF162" s="128"/>
      <c r="BG162" s="128"/>
      <c r="BH162" s="128">
        <v>41</v>
      </c>
      <c r="BI162" s="128"/>
      <c r="BJ162" s="128"/>
      <c r="BK162" s="128">
        <v>165</v>
      </c>
      <c r="BL162" s="128">
        <v>74</v>
      </c>
      <c r="BM162" s="128"/>
      <c r="BN162" s="128"/>
      <c r="BO162" s="128"/>
      <c r="BP162" s="128">
        <v>204</v>
      </c>
      <c r="BQ162" s="128"/>
      <c r="BR162" s="128"/>
      <c r="BS162" s="128">
        <v>56</v>
      </c>
      <c r="BT162" s="128"/>
      <c r="BU162" s="128">
        <v>15</v>
      </c>
      <c r="BV162" s="128"/>
      <c r="BW162" s="128"/>
      <c r="BX162" s="128"/>
      <c r="BY162" s="128"/>
      <c r="BZ162" s="128">
        <v>104</v>
      </c>
      <c r="CA162" s="128"/>
      <c r="CB162" s="128"/>
      <c r="CC162" s="131"/>
    </row>
    <row r="163" spans="1:81">
      <c r="A163" s="119"/>
      <c r="B163" s="132"/>
      <c r="C163" s="132" t="s">
        <v>15</v>
      </c>
      <c r="D163" s="119"/>
      <c r="E163" s="119">
        <f>COUNT(AP163:AX163)</f>
        <v>5</v>
      </c>
      <c r="F163" s="119">
        <f>SUM(AP163:CC163)</f>
        <v>16.14</v>
      </c>
      <c r="G163" s="120">
        <f>AVERAGE(AP163:AX163)</f>
        <v>1.24</v>
      </c>
      <c r="H163" s="119">
        <f>MAX(AP163:CC163)</f>
        <v>2</v>
      </c>
      <c r="I163" s="119">
        <f>MIN(AP163:CC163)</f>
        <v>0.2</v>
      </c>
      <c r="J163" s="125">
        <f>D163-G163</f>
        <v>-1.24</v>
      </c>
      <c r="K163" s="120">
        <f>STDEV(AP163:AX163)</f>
        <v>0.46151923036857312</v>
      </c>
      <c r="AM163" s="119"/>
      <c r="AN163" s="132"/>
      <c r="AO163" s="132" t="s">
        <v>15</v>
      </c>
      <c r="AP163" s="119"/>
      <c r="AQ163" s="119">
        <v>1.7</v>
      </c>
      <c r="AR163" s="119">
        <v>1.6</v>
      </c>
      <c r="AS163" s="119">
        <v>0.7</v>
      </c>
      <c r="AT163" s="119">
        <v>1.4</v>
      </c>
      <c r="AU163" s="119">
        <v>0.8</v>
      </c>
      <c r="AV163" s="119"/>
      <c r="AW163" s="119"/>
      <c r="AX163" s="119"/>
      <c r="AY163" s="119"/>
      <c r="AZ163" s="119"/>
      <c r="BA163" s="127"/>
      <c r="BB163" s="119"/>
      <c r="BC163" s="119"/>
      <c r="BD163" s="119"/>
      <c r="BE163" s="119">
        <v>0.4</v>
      </c>
      <c r="BF163" s="119"/>
      <c r="BG163" s="119"/>
      <c r="BH163" s="119">
        <v>1.84</v>
      </c>
      <c r="BI163" s="119"/>
      <c r="BJ163" s="119"/>
      <c r="BK163" s="119">
        <v>1.6</v>
      </c>
      <c r="BL163" s="119">
        <v>2</v>
      </c>
      <c r="BM163" s="119"/>
      <c r="BN163" s="119"/>
      <c r="BO163" s="119"/>
      <c r="BP163" s="119">
        <v>0.7</v>
      </c>
      <c r="BQ163" s="119"/>
      <c r="BR163" s="119"/>
      <c r="BS163" s="119">
        <v>2</v>
      </c>
      <c r="BT163" s="119"/>
      <c r="BU163" s="119">
        <v>1.2</v>
      </c>
      <c r="BV163" s="119"/>
      <c r="BW163" s="119"/>
      <c r="BX163" s="119"/>
      <c r="BY163" s="119"/>
      <c r="BZ163" s="119">
        <v>0.2</v>
      </c>
      <c r="CA163" s="119"/>
      <c r="CB163" s="119"/>
      <c r="CC163" s="133"/>
    </row>
    <row r="164" spans="1:81">
      <c r="A164" s="119" t="s">
        <v>0</v>
      </c>
      <c r="B164" s="119" t="s">
        <v>1</v>
      </c>
      <c r="C164" s="119" t="s">
        <v>2</v>
      </c>
      <c r="D164" s="123"/>
      <c r="E164" s="119" t="s">
        <v>3</v>
      </c>
      <c r="F164" s="119" t="s">
        <v>74</v>
      </c>
      <c r="G164" s="120" t="s">
        <v>4</v>
      </c>
      <c r="H164" s="119" t="s">
        <v>5</v>
      </c>
      <c r="I164" s="119" t="s">
        <v>6</v>
      </c>
      <c r="J164" s="120" t="s">
        <v>7</v>
      </c>
      <c r="K164" s="120" t="s">
        <v>8</v>
      </c>
      <c r="AM164" s="123" t="s">
        <v>10</v>
      </c>
      <c r="AN164" s="123" t="s">
        <v>11</v>
      </c>
      <c r="AO164" s="123" t="s">
        <v>12</v>
      </c>
      <c r="AP164" s="123">
        <v>2007</v>
      </c>
      <c r="AQ164" s="119">
        <v>2006</v>
      </c>
      <c r="AR164" s="119">
        <v>2005</v>
      </c>
      <c r="AS164" s="123">
        <v>2004</v>
      </c>
      <c r="AT164" s="123">
        <v>2003</v>
      </c>
      <c r="AU164" s="123"/>
      <c r="AV164" s="123"/>
      <c r="AW164" s="123"/>
      <c r="AX164" s="123"/>
      <c r="AY164" s="123"/>
      <c r="AZ164" s="123"/>
      <c r="BA164" s="122">
        <v>1996</v>
      </c>
      <c r="BB164" s="123">
        <v>1995</v>
      </c>
      <c r="BC164" s="123">
        <v>1994</v>
      </c>
      <c r="BD164" s="123"/>
      <c r="BE164" s="123">
        <v>1992</v>
      </c>
      <c r="BF164" s="123">
        <v>1991</v>
      </c>
      <c r="BG164" s="123">
        <v>1990</v>
      </c>
      <c r="BH164" s="123">
        <v>1990</v>
      </c>
      <c r="BI164" s="123">
        <v>1990</v>
      </c>
      <c r="BJ164" s="123">
        <v>1989</v>
      </c>
      <c r="BK164" s="123">
        <v>1989</v>
      </c>
      <c r="BL164" s="123">
        <v>1988</v>
      </c>
      <c r="BM164" s="123">
        <v>1987</v>
      </c>
      <c r="BN164" s="123">
        <v>1987</v>
      </c>
      <c r="BO164" s="123">
        <v>1986</v>
      </c>
      <c r="BP164" s="123">
        <v>1986</v>
      </c>
      <c r="BQ164" s="123">
        <v>1986</v>
      </c>
      <c r="BR164" s="123">
        <v>1985</v>
      </c>
      <c r="BS164" s="123">
        <v>1985</v>
      </c>
      <c r="BT164" s="123">
        <v>1985</v>
      </c>
      <c r="BU164" s="123">
        <v>1984</v>
      </c>
      <c r="BV164" s="123">
        <v>1984</v>
      </c>
      <c r="BW164" s="123">
        <v>1984</v>
      </c>
      <c r="BX164" s="123">
        <v>1983</v>
      </c>
      <c r="BY164" s="123">
        <v>1983</v>
      </c>
      <c r="BZ164" s="123">
        <v>1983</v>
      </c>
      <c r="CA164" s="123">
        <v>1982</v>
      </c>
      <c r="CB164" s="123">
        <v>1981</v>
      </c>
      <c r="CC164" s="123">
        <v>1980</v>
      </c>
    </row>
    <row r="165" spans="1:81">
      <c r="A165" s="123">
        <v>11</v>
      </c>
      <c r="B165" s="124">
        <v>40</v>
      </c>
      <c r="C165" s="124" t="s">
        <v>13</v>
      </c>
      <c r="D165" s="123"/>
      <c r="E165" s="119">
        <f t="shared" ref="E165:E178" si="113">COUNT(AP165:CC165)</f>
        <v>11</v>
      </c>
      <c r="F165" s="119">
        <f t="shared" ref="F165:F178" si="114">SUM(AP165:CC165)</f>
        <v>130</v>
      </c>
      <c r="G165" s="120">
        <f t="shared" ref="G165:G178" si="115">AVERAGE(AP165:CC165)</f>
        <v>11.818181818181818</v>
      </c>
      <c r="H165" s="119">
        <f t="shared" ref="H165:H178" si="116">MAX(AP165:CC165)</f>
        <v>22</v>
      </c>
      <c r="I165" s="119">
        <f t="shared" ref="I165:I178" si="117">MIN(AP165:CC165)</f>
        <v>4</v>
      </c>
      <c r="J165" s="125">
        <f t="shared" ref="J165:J176" si="118">D165-G165</f>
        <v>-11.818181818181818</v>
      </c>
      <c r="K165" s="120">
        <f t="shared" ref="K165:K178" si="119">STDEV(AP165:CC165)</f>
        <v>6.2580856788347319</v>
      </c>
      <c r="AM165" s="123">
        <v>11</v>
      </c>
      <c r="AN165" s="124">
        <v>40</v>
      </c>
      <c r="AO165" s="124" t="s">
        <v>13</v>
      </c>
      <c r="AP165" s="123"/>
      <c r="AQ165" s="123">
        <v>8</v>
      </c>
      <c r="AR165" s="123"/>
      <c r="AS165" s="123">
        <v>5</v>
      </c>
      <c r="AT165" s="123">
        <v>18</v>
      </c>
      <c r="AU165" s="123"/>
      <c r="AV165" s="123"/>
      <c r="AW165" s="123"/>
      <c r="AX165" s="123"/>
      <c r="AY165" s="123"/>
      <c r="AZ165" s="123"/>
      <c r="BA165" s="127"/>
      <c r="BB165" s="123">
        <v>17</v>
      </c>
      <c r="BC165" s="123"/>
      <c r="BD165" s="123"/>
      <c r="BE165" s="123">
        <v>5</v>
      </c>
      <c r="BF165" s="123"/>
      <c r="BG165" s="123"/>
      <c r="BH165" s="123">
        <v>13</v>
      </c>
      <c r="BI165" s="123"/>
      <c r="BJ165" s="123"/>
      <c r="BK165" s="123">
        <v>22</v>
      </c>
      <c r="BL165" s="123"/>
      <c r="BM165" s="123"/>
      <c r="BN165" s="123"/>
      <c r="BO165" s="123"/>
      <c r="BP165" s="123">
        <v>18</v>
      </c>
      <c r="BQ165" s="123"/>
      <c r="BR165" s="123"/>
      <c r="BS165" s="123">
        <v>8</v>
      </c>
      <c r="BT165" s="123"/>
      <c r="BU165" s="123">
        <v>12</v>
      </c>
      <c r="BV165" s="123"/>
      <c r="BW165" s="123"/>
      <c r="BX165" s="123"/>
      <c r="BY165" s="123"/>
      <c r="BZ165" s="123">
        <v>4</v>
      </c>
      <c r="CA165" s="123"/>
      <c r="CB165" s="123"/>
      <c r="CC165" s="126"/>
    </row>
    <row r="166" spans="1:81">
      <c r="A166" s="119"/>
      <c r="B166" s="132"/>
      <c r="C166" s="129">
        <v>0</v>
      </c>
      <c r="D166" s="128"/>
      <c r="E166" s="119">
        <f t="shared" si="113"/>
        <v>11</v>
      </c>
      <c r="F166" s="119">
        <f t="shared" si="114"/>
        <v>259</v>
      </c>
      <c r="G166" s="120">
        <f t="shared" si="115"/>
        <v>23.545454545454547</v>
      </c>
      <c r="H166" s="119">
        <f t="shared" si="116"/>
        <v>24.7</v>
      </c>
      <c r="I166" s="119">
        <f t="shared" si="117"/>
        <v>22.2</v>
      </c>
      <c r="J166" s="125">
        <f t="shared" si="118"/>
        <v>-23.545454545454547</v>
      </c>
      <c r="K166" s="120">
        <f t="shared" si="119"/>
        <v>0.86759856657746559</v>
      </c>
      <c r="AM166" s="119"/>
      <c r="AN166" s="132"/>
      <c r="AO166" s="129">
        <v>0</v>
      </c>
      <c r="AP166" s="128"/>
      <c r="AQ166" s="128">
        <v>23.9</v>
      </c>
      <c r="AR166" s="128"/>
      <c r="AS166" s="128">
        <v>24.7</v>
      </c>
      <c r="AT166" s="128">
        <v>23.1</v>
      </c>
      <c r="AU166" s="128"/>
      <c r="AV166" s="128"/>
      <c r="AW166" s="128"/>
      <c r="AX166" s="128"/>
      <c r="AY166" s="128"/>
      <c r="AZ166" s="128"/>
      <c r="BA166" s="127"/>
      <c r="BB166" s="128">
        <v>23.5</v>
      </c>
      <c r="BC166" s="128"/>
      <c r="BD166" s="128"/>
      <c r="BE166" s="128">
        <v>23.9</v>
      </c>
      <c r="BF166" s="128"/>
      <c r="BG166" s="128"/>
      <c r="BH166" s="128">
        <v>24.7</v>
      </c>
      <c r="BI166" s="128"/>
      <c r="BJ166" s="128"/>
      <c r="BK166" s="128">
        <v>22.7</v>
      </c>
      <c r="BL166" s="128"/>
      <c r="BM166" s="128"/>
      <c r="BN166" s="128"/>
      <c r="BO166" s="128"/>
      <c r="BP166" s="128">
        <v>22.4</v>
      </c>
      <c r="BQ166" s="128"/>
      <c r="BR166" s="128"/>
      <c r="BS166" s="128">
        <v>24.3</v>
      </c>
      <c r="BT166" s="128"/>
      <c r="BU166" s="128">
        <v>22.2</v>
      </c>
      <c r="BV166" s="128"/>
      <c r="BW166" s="128"/>
      <c r="BX166" s="128"/>
      <c r="BY166" s="128"/>
      <c r="BZ166" s="128">
        <v>23.6</v>
      </c>
      <c r="CA166" s="128"/>
      <c r="CB166" s="128"/>
      <c r="CC166" s="131"/>
    </row>
    <row r="167" spans="1:81">
      <c r="A167" s="119"/>
      <c r="B167" s="132"/>
      <c r="C167" s="132">
        <v>10</v>
      </c>
      <c r="E167" s="119">
        <f t="shared" si="113"/>
        <v>11</v>
      </c>
      <c r="F167" s="119">
        <f t="shared" si="114"/>
        <v>254.34</v>
      </c>
      <c r="G167" s="120">
        <f t="shared" si="115"/>
        <v>23.121818181818181</v>
      </c>
      <c r="H167" s="119">
        <f t="shared" si="116"/>
        <v>24.64</v>
      </c>
      <c r="I167" s="119">
        <f t="shared" si="117"/>
        <v>21.61</v>
      </c>
      <c r="J167" s="125">
        <f t="shared" si="118"/>
        <v>-23.121818181818181</v>
      </c>
      <c r="K167" s="120">
        <f t="shared" si="119"/>
        <v>0.87887221120954961</v>
      </c>
      <c r="AM167" s="119"/>
      <c r="AN167" s="132"/>
      <c r="AO167" s="132">
        <v>10</v>
      </c>
      <c r="AQ167" s="135">
        <v>23.38</v>
      </c>
      <c r="AR167" s="135"/>
      <c r="AS167" s="135">
        <v>24.64</v>
      </c>
      <c r="AT167" s="135">
        <v>23.06</v>
      </c>
      <c r="BA167" s="127"/>
      <c r="BB167" s="121">
        <v>23.3</v>
      </c>
      <c r="BE167" s="119">
        <v>23.36</v>
      </c>
      <c r="BH167" s="119">
        <v>22.67</v>
      </c>
      <c r="BK167" s="119">
        <v>21.61</v>
      </c>
      <c r="BP167" s="119">
        <v>22.09</v>
      </c>
      <c r="BS167" s="119">
        <v>23.99</v>
      </c>
      <c r="BU167" s="119">
        <v>22.43</v>
      </c>
      <c r="BZ167" s="119">
        <v>23.81</v>
      </c>
      <c r="CC167" s="133"/>
    </row>
    <row r="168" spans="1:81">
      <c r="A168" s="119"/>
      <c r="B168" s="132"/>
      <c r="C168" s="132">
        <v>20</v>
      </c>
      <c r="E168" s="119">
        <f t="shared" si="113"/>
        <v>11</v>
      </c>
      <c r="F168" s="119">
        <f t="shared" si="114"/>
        <v>253.16</v>
      </c>
      <c r="G168" s="120">
        <f t="shared" si="115"/>
        <v>23.014545454545456</v>
      </c>
      <c r="H168" s="119">
        <f t="shared" si="116"/>
        <v>24.63</v>
      </c>
      <c r="I168" s="119">
        <f t="shared" si="117"/>
        <v>21.6</v>
      </c>
      <c r="J168" s="125">
        <f t="shared" si="118"/>
        <v>-23.014545454545456</v>
      </c>
      <c r="K168" s="120">
        <f t="shared" si="119"/>
        <v>0.88212656276028312</v>
      </c>
      <c r="AM168" s="119"/>
      <c r="AN168" s="132"/>
      <c r="AO168" s="132">
        <v>20</v>
      </c>
      <c r="AQ168" s="135">
        <v>22.88</v>
      </c>
      <c r="AR168" s="135"/>
      <c r="AS168" s="135">
        <v>24.63</v>
      </c>
      <c r="AT168" s="135">
        <v>23.07</v>
      </c>
      <c r="BA168" s="127"/>
      <c r="BB168" s="121">
        <v>23.3</v>
      </c>
      <c r="BE168" s="119">
        <v>22.99</v>
      </c>
      <c r="BH168" s="119">
        <v>22.67</v>
      </c>
      <c r="BK168" s="119">
        <v>21.6</v>
      </c>
      <c r="BP168" s="119">
        <v>21.99</v>
      </c>
      <c r="BS168" s="119">
        <v>23.9</v>
      </c>
      <c r="BU168" s="119">
        <v>22.32</v>
      </c>
      <c r="BZ168" s="119">
        <v>23.81</v>
      </c>
      <c r="CC168" s="133"/>
    </row>
    <row r="169" spans="1:81">
      <c r="A169" s="119"/>
      <c r="B169" s="132"/>
      <c r="C169" s="132">
        <v>30</v>
      </c>
      <c r="E169" s="119">
        <f t="shared" si="113"/>
        <v>11</v>
      </c>
      <c r="F169" s="119">
        <f t="shared" si="114"/>
        <v>251.36999999999998</v>
      </c>
      <c r="G169" s="120">
        <f t="shared" si="115"/>
        <v>22.851818181818178</v>
      </c>
      <c r="H169" s="119">
        <f t="shared" si="116"/>
        <v>24.66</v>
      </c>
      <c r="I169" s="119">
        <f t="shared" si="117"/>
        <v>21.56</v>
      </c>
      <c r="J169" s="125">
        <f t="shared" si="118"/>
        <v>-22.851818181818178</v>
      </c>
      <c r="K169" s="120">
        <f t="shared" si="119"/>
        <v>0.96247408465701745</v>
      </c>
      <c r="AM169" s="119"/>
      <c r="AN169" s="132"/>
      <c r="AO169" s="132">
        <v>30</v>
      </c>
      <c r="AQ169" s="135">
        <v>22.78</v>
      </c>
      <c r="AR169" s="135"/>
      <c r="AS169" s="135">
        <v>24.66</v>
      </c>
      <c r="AT169" s="135">
        <v>23.06</v>
      </c>
      <c r="BA169" s="127"/>
      <c r="BB169" s="121">
        <v>23.3</v>
      </c>
      <c r="BE169" s="119">
        <v>22.57</v>
      </c>
      <c r="BH169" s="119">
        <v>22.48</v>
      </c>
      <c r="BK169" s="119">
        <v>21.56</v>
      </c>
      <c r="BP169" s="119">
        <v>21.6</v>
      </c>
      <c r="BS169" s="119">
        <v>23.6</v>
      </c>
      <c r="BU169" s="119">
        <v>21.95</v>
      </c>
      <c r="BZ169" s="119">
        <v>23.81</v>
      </c>
      <c r="CC169" s="133"/>
    </row>
    <row r="170" spans="1:81">
      <c r="A170" s="119"/>
      <c r="B170" s="132"/>
      <c r="C170" s="132">
        <v>50</v>
      </c>
      <c r="E170" s="119">
        <f t="shared" si="113"/>
        <v>11</v>
      </c>
      <c r="F170" s="119">
        <f t="shared" si="114"/>
        <v>248.37000000000003</v>
      </c>
      <c r="G170" s="120">
        <f t="shared" si="115"/>
        <v>22.579090909090912</v>
      </c>
      <c r="H170" s="119">
        <f t="shared" si="116"/>
        <v>24.62</v>
      </c>
      <c r="I170" s="119">
        <f t="shared" si="117"/>
        <v>20.99</v>
      </c>
      <c r="J170" s="125">
        <f t="shared" si="118"/>
        <v>-22.579090909090912</v>
      </c>
      <c r="K170" s="120">
        <f t="shared" si="119"/>
        <v>1.1348696360856125</v>
      </c>
      <c r="AM170" s="119"/>
      <c r="AN170" s="132"/>
      <c r="AO170" s="132">
        <v>50</v>
      </c>
      <c r="AQ170" s="135">
        <v>22.28</v>
      </c>
      <c r="AR170" s="135"/>
      <c r="AS170" s="135">
        <v>24.62</v>
      </c>
      <c r="AT170" s="135">
        <v>23.06</v>
      </c>
      <c r="BA170" s="127"/>
      <c r="BB170" s="121">
        <v>23.31</v>
      </c>
      <c r="BE170" s="119">
        <v>22.01</v>
      </c>
      <c r="BH170" s="119">
        <v>22.04</v>
      </c>
      <c r="BK170" s="119">
        <v>21.55</v>
      </c>
      <c r="BP170" s="119">
        <v>20.99</v>
      </c>
      <c r="BS170" s="119">
        <v>23.36</v>
      </c>
      <c r="BU170" s="119">
        <v>21.34</v>
      </c>
      <c r="BZ170" s="119">
        <v>23.81</v>
      </c>
      <c r="CC170" s="133"/>
    </row>
    <row r="171" spans="1:81">
      <c r="A171" s="119"/>
      <c r="B171" s="132"/>
      <c r="C171" s="132">
        <v>75</v>
      </c>
      <c r="E171" s="119">
        <f t="shared" si="113"/>
        <v>10</v>
      </c>
      <c r="F171" s="119">
        <f t="shared" si="114"/>
        <v>222.99</v>
      </c>
      <c r="G171" s="120">
        <f t="shared" si="115"/>
        <v>22.298999999999999</v>
      </c>
      <c r="H171" s="119">
        <f t="shared" si="116"/>
        <v>24.53</v>
      </c>
      <c r="I171" s="119">
        <f t="shared" si="117"/>
        <v>20.52</v>
      </c>
      <c r="J171" s="125">
        <f t="shared" si="118"/>
        <v>-22.298999999999999</v>
      </c>
      <c r="K171" s="120">
        <f t="shared" si="119"/>
        <v>1.3026336570365609</v>
      </c>
      <c r="AM171" s="119"/>
      <c r="AN171" s="132"/>
      <c r="AO171" s="132">
        <v>75</v>
      </c>
      <c r="AQ171" s="135">
        <v>21.49</v>
      </c>
      <c r="AR171" s="135"/>
      <c r="AS171" s="135">
        <v>24.53</v>
      </c>
      <c r="BA171" s="127"/>
      <c r="BB171" s="121">
        <v>23.31</v>
      </c>
      <c r="BE171" s="119">
        <v>22</v>
      </c>
      <c r="BH171" s="119">
        <v>21.69</v>
      </c>
      <c r="BK171" s="119">
        <v>21.44</v>
      </c>
      <c r="BP171" s="119">
        <v>20.52</v>
      </c>
      <c r="BS171" s="119">
        <v>23.1</v>
      </c>
      <c r="BU171" s="119">
        <v>21.12</v>
      </c>
      <c r="BZ171" s="119">
        <v>23.79</v>
      </c>
      <c r="CC171" s="133"/>
    </row>
    <row r="172" spans="1:81">
      <c r="A172" s="119"/>
      <c r="B172" s="132"/>
      <c r="C172" s="132">
        <v>100</v>
      </c>
      <c r="E172" s="119">
        <f t="shared" si="113"/>
        <v>11</v>
      </c>
      <c r="F172" s="119">
        <f t="shared" si="114"/>
        <v>226.01</v>
      </c>
      <c r="G172" s="120">
        <f t="shared" si="115"/>
        <v>20.546363636363637</v>
      </c>
      <c r="H172" s="119">
        <f t="shared" si="116"/>
        <v>23.31</v>
      </c>
      <c r="I172" s="119">
        <f t="shared" si="117"/>
        <v>18.329999999999998</v>
      </c>
      <c r="J172" s="125">
        <f t="shared" si="118"/>
        <v>-20.546363636363637</v>
      </c>
      <c r="K172" s="120">
        <f t="shared" si="119"/>
        <v>1.6231899009498101</v>
      </c>
      <c r="AM172" s="119"/>
      <c r="AN172" s="132"/>
      <c r="AO172" s="132">
        <v>100</v>
      </c>
      <c r="AQ172" s="135">
        <v>18.329999999999998</v>
      </c>
      <c r="AR172" s="135"/>
      <c r="AS172" s="135">
        <v>21.55</v>
      </c>
      <c r="AT172" s="121">
        <v>18.41</v>
      </c>
      <c r="BA172" s="127"/>
      <c r="BB172" s="121">
        <v>23.31</v>
      </c>
      <c r="BE172" s="119">
        <v>20.62</v>
      </c>
      <c r="BH172" s="119">
        <v>18.98</v>
      </c>
      <c r="BK172" s="119">
        <v>20.45</v>
      </c>
      <c r="BP172" s="119">
        <v>19.61</v>
      </c>
      <c r="BS172" s="119">
        <v>22.59</v>
      </c>
      <c r="BU172" s="119">
        <v>20.82</v>
      </c>
      <c r="BZ172" s="119">
        <v>21.34</v>
      </c>
      <c r="CC172" s="133"/>
    </row>
    <row r="173" spans="1:81">
      <c r="A173" s="119"/>
      <c r="B173" s="132"/>
      <c r="C173" s="132">
        <v>150</v>
      </c>
      <c r="E173" s="119">
        <f t="shared" si="113"/>
        <v>11</v>
      </c>
      <c r="F173" s="119">
        <f t="shared" si="114"/>
        <v>200.88</v>
      </c>
      <c r="G173" s="120">
        <f t="shared" si="115"/>
        <v>18.261818181818182</v>
      </c>
      <c r="H173" s="119">
        <f t="shared" si="116"/>
        <v>21.12</v>
      </c>
      <c r="I173" s="119">
        <f t="shared" si="117"/>
        <v>16.28</v>
      </c>
      <c r="J173" s="125">
        <f t="shared" si="118"/>
        <v>-18.261818181818182</v>
      </c>
      <c r="K173" s="120">
        <f t="shared" si="119"/>
        <v>1.5378869801244706</v>
      </c>
      <c r="AM173" s="119"/>
      <c r="AN173" s="132"/>
      <c r="AO173" s="132">
        <v>150</v>
      </c>
      <c r="AQ173" s="135">
        <v>16.28</v>
      </c>
      <c r="AR173" s="135"/>
      <c r="AS173" s="135">
        <v>19.05</v>
      </c>
      <c r="AT173" s="135">
        <v>17.420000000000002</v>
      </c>
      <c r="BA173" s="127"/>
      <c r="BB173" s="121">
        <v>21.12</v>
      </c>
      <c r="BE173" s="119">
        <v>16.8</v>
      </c>
      <c r="BH173" s="119">
        <v>17.27</v>
      </c>
      <c r="BK173" s="119">
        <v>18.989999999999998</v>
      </c>
      <c r="BP173" s="119">
        <v>17.07</v>
      </c>
      <c r="BS173" s="119">
        <v>20.440000000000001</v>
      </c>
      <c r="BU173" s="119">
        <v>17.77</v>
      </c>
      <c r="BZ173" s="119">
        <v>18.670000000000002</v>
      </c>
      <c r="CC173" s="133"/>
    </row>
    <row r="174" spans="1:81">
      <c r="A174" s="119"/>
      <c r="B174" s="132"/>
      <c r="C174" s="132">
        <v>200</v>
      </c>
      <c r="E174" s="119">
        <f t="shared" si="113"/>
        <v>11</v>
      </c>
      <c r="F174" s="119">
        <f t="shared" si="114"/>
        <v>181.6</v>
      </c>
      <c r="G174" s="120">
        <f t="shared" si="115"/>
        <v>16.509090909090908</v>
      </c>
      <c r="H174" s="119">
        <f t="shared" si="116"/>
        <v>19.399999999999999</v>
      </c>
      <c r="I174" s="119">
        <f t="shared" si="117"/>
        <v>13.09</v>
      </c>
      <c r="J174" s="125">
        <f t="shared" si="118"/>
        <v>-16.509090909090908</v>
      </c>
      <c r="K174" s="120">
        <f t="shared" si="119"/>
        <v>1.8347449661762392</v>
      </c>
      <c r="AM174" s="119"/>
      <c r="AN174" s="132"/>
      <c r="AO174" s="132">
        <v>200</v>
      </c>
      <c r="AQ174" s="135">
        <v>13.81</v>
      </c>
      <c r="AR174" s="135"/>
      <c r="AS174" s="135">
        <v>17.899999999999999</v>
      </c>
      <c r="AT174" s="121">
        <v>16.93</v>
      </c>
      <c r="BA174" s="127"/>
      <c r="BB174" s="121">
        <v>19.399999999999999</v>
      </c>
      <c r="BE174" s="119">
        <v>13.09</v>
      </c>
      <c r="BH174" s="119">
        <v>16.190000000000001</v>
      </c>
      <c r="BK174" s="119">
        <v>17.86</v>
      </c>
      <c r="BP174" s="119">
        <v>16.46</v>
      </c>
      <c r="BS174" s="119">
        <v>16.63</v>
      </c>
      <c r="BU174" s="119">
        <v>15.61</v>
      </c>
      <c r="BZ174" s="119">
        <v>17.72</v>
      </c>
      <c r="CC174" s="133"/>
    </row>
    <row r="175" spans="1:81">
      <c r="A175" s="119"/>
      <c r="B175" s="132"/>
      <c r="C175" s="132">
        <v>300</v>
      </c>
      <c r="E175" s="119">
        <f t="shared" si="113"/>
        <v>4</v>
      </c>
      <c r="F175" s="119">
        <f t="shared" si="114"/>
        <v>59.51</v>
      </c>
      <c r="G175" s="120">
        <f t="shared" si="115"/>
        <v>14.8775</v>
      </c>
      <c r="H175" s="119">
        <f t="shared" si="116"/>
        <v>17.329999999999998</v>
      </c>
      <c r="I175" s="119">
        <f t="shared" si="117"/>
        <v>9.57</v>
      </c>
      <c r="J175" s="125">
        <f t="shared" si="118"/>
        <v>-14.8775</v>
      </c>
      <c r="K175" s="120">
        <f t="shared" si="119"/>
        <v>3.5872122416532086</v>
      </c>
      <c r="AM175" s="119"/>
      <c r="AN175" s="132"/>
      <c r="AO175" s="132">
        <v>300</v>
      </c>
      <c r="AQ175" s="135">
        <v>9.57</v>
      </c>
      <c r="AR175" s="135"/>
      <c r="AS175" s="135">
        <v>16.72</v>
      </c>
      <c r="AT175" s="121">
        <v>15.89</v>
      </c>
      <c r="BA175" s="127"/>
      <c r="BB175" s="121">
        <v>17.329999999999998</v>
      </c>
      <c r="CC175" s="133"/>
    </row>
    <row r="176" spans="1:81">
      <c r="A176" s="119"/>
      <c r="B176" s="132"/>
      <c r="C176" s="132">
        <v>400</v>
      </c>
      <c r="E176" s="119">
        <f t="shared" si="113"/>
        <v>4</v>
      </c>
      <c r="F176" s="119">
        <f t="shared" si="114"/>
        <v>51.19</v>
      </c>
      <c r="G176" s="120">
        <f t="shared" si="115"/>
        <v>12.797499999999999</v>
      </c>
      <c r="H176" s="119">
        <f t="shared" si="116"/>
        <v>15.08</v>
      </c>
      <c r="I176" s="119">
        <f t="shared" si="117"/>
        <v>7.3</v>
      </c>
      <c r="J176" s="125">
        <f t="shared" si="118"/>
        <v>-12.797499999999999</v>
      </c>
      <c r="K176" s="120">
        <f t="shared" si="119"/>
        <v>3.6889418085226926</v>
      </c>
      <c r="AM176" s="119"/>
      <c r="AN176" s="132"/>
      <c r="AO176" s="132">
        <v>400</v>
      </c>
      <c r="AQ176" s="135">
        <v>7.3</v>
      </c>
      <c r="AR176" s="135"/>
      <c r="AS176" s="135">
        <v>14.74</v>
      </c>
      <c r="AT176" s="121">
        <v>14.07</v>
      </c>
      <c r="BA176" s="127"/>
      <c r="BB176" s="121">
        <v>15.08</v>
      </c>
      <c r="CC176" s="133"/>
    </row>
    <row r="177" spans="1:81">
      <c r="A177" s="119"/>
      <c r="B177" s="132"/>
      <c r="C177" s="132">
        <v>500</v>
      </c>
      <c r="E177" s="119">
        <f t="shared" si="113"/>
        <v>3</v>
      </c>
      <c r="F177" s="119">
        <f t="shared" si="114"/>
        <v>29.57</v>
      </c>
      <c r="G177" s="120">
        <f t="shared" si="115"/>
        <v>9.8566666666666674</v>
      </c>
      <c r="H177" s="119">
        <f t="shared" si="116"/>
        <v>12.02</v>
      </c>
      <c r="I177" s="119">
        <f t="shared" si="117"/>
        <v>5.99</v>
      </c>
      <c r="J177" s="125">
        <f>D177-G177</f>
        <v>-9.8566666666666674</v>
      </c>
      <c r="K177" s="120">
        <f t="shared" si="119"/>
        <v>3.3565210163699755</v>
      </c>
      <c r="AM177" s="119"/>
      <c r="AN177" s="132"/>
      <c r="AO177" s="132">
        <v>500</v>
      </c>
      <c r="AQ177" s="135">
        <v>5.99</v>
      </c>
      <c r="AR177" s="135"/>
      <c r="AS177" s="135">
        <v>12.02</v>
      </c>
      <c r="AT177" s="121">
        <v>11.56</v>
      </c>
      <c r="BA177" s="127"/>
      <c r="CC177" s="133"/>
    </row>
    <row r="178" spans="1:81">
      <c r="A178" s="119"/>
      <c r="B178" s="132"/>
      <c r="C178" s="132">
        <v>600</v>
      </c>
      <c r="D178" s="119"/>
      <c r="E178" s="119">
        <f t="shared" si="113"/>
        <v>0</v>
      </c>
      <c r="F178" s="119">
        <f t="shared" si="114"/>
        <v>0</v>
      </c>
      <c r="G178" s="120" t="e">
        <f t="shared" si="115"/>
        <v>#DIV/0!</v>
      </c>
      <c r="H178" s="119">
        <f t="shared" si="116"/>
        <v>0</v>
      </c>
      <c r="I178" s="119">
        <f t="shared" si="117"/>
        <v>0</v>
      </c>
      <c r="J178" s="125" t="e">
        <f>D178-G178</f>
        <v>#DIV/0!</v>
      </c>
      <c r="K178" s="120" t="e">
        <f t="shared" si="119"/>
        <v>#DIV/0!</v>
      </c>
      <c r="AM178" s="119"/>
      <c r="AN178" s="132"/>
      <c r="AO178" s="132">
        <v>600</v>
      </c>
      <c r="AP178" s="119"/>
      <c r="AQ178" s="119"/>
      <c r="AR178" s="119"/>
      <c r="AS178" s="119"/>
      <c r="AT178" s="119"/>
      <c r="AU178" s="119"/>
      <c r="AV178" s="119"/>
      <c r="AW178" s="119"/>
      <c r="AX178" s="119"/>
      <c r="AY178" s="119"/>
      <c r="AZ178" s="119"/>
      <c r="BA178" s="127"/>
      <c r="BB178" s="119"/>
      <c r="BC178" s="119"/>
      <c r="BD178" s="119"/>
      <c r="BE178" s="119"/>
      <c r="BF178" s="119"/>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33"/>
    </row>
    <row r="179" spans="1:81">
      <c r="A179" s="119"/>
      <c r="B179" s="127"/>
      <c r="C179" s="127"/>
      <c r="D179" s="119"/>
      <c r="E179" s="119"/>
      <c r="F179" s="119"/>
      <c r="G179" s="120"/>
      <c r="H179" s="119"/>
      <c r="I179" s="119"/>
      <c r="K179" s="120"/>
      <c r="AM179" s="119"/>
      <c r="AN179" s="127"/>
      <c r="AO179" s="127"/>
      <c r="AP179" s="119"/>
      <c r="AQ179" s="119"/>
      <c r="AR179" s="119"/>
      <c r="AS179" s="119"/>
      <c r="AT179" s="119"/>
      <c r="AU179" s="119"/>
      <c r="AV179" s="119"/>
      <c r="AW179" s="119"/>
      <c r="AX179" s="119"/>
      <c r="AY179" s="119"/>
      <c r="AZ179" s="119"/>
      <c r="BA179" s="127"/>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27"/>
    </row>
    <row r="180" spans="1:81">
      <c r="A180" s="128"/>
      <c r="B180" s="129"/>
      <c r="C180" s="129" t="s">
        <v>14</v>
      </c>
      <c r="D180" s="128"/>
      <c r="E180" s="119">
        <f>COUNT(AP180:CC180)</f>
        <v>11</v>
      </c>
      <c r="F180" s="119">
        <f>SUM(AP180:CC180)</f>
        <v>1165</v>
      </c>
      <c r="G180" s="120">
        <f>AVERAGE(AP180:CC180)</f>
        <v>105.90909090909091</v>
      </c>
      <c r="H180" s="119">
        <f>MAX(AP180:CC180)</f>
        <v>318</v>
      </c>
      <c r="I180" s="119">
        <f>MIN(AP180:CC180)</f>
        <v>9</v>
      </c>
      <c r="J180" s="125">
        <f>D180-G180</f>
        <v>-105.90909090909091</v>
      </c>
      <c r="K180" s="120">
        <f>STDEV(AP180:CC180)</f>
        <v>103.42964231346306</v>
      </c>
      <c r="AM180" s="128"/>
      <c r="AN180" s="129"/>
      <c r="AO180" s="129" t="s">
        <v>14</v>
      </c>
      <c r="AP180" s="128"/>
      <c r="AQ180" s="128">
        <v>133</v>
      </c>
      <c r="AR180" s="128"/>
      <c r="AS180" s="128">
        <v>318</v>
      </c>
      <c r="AT180" s="128">
        <v>265</v>
      </c>
      <c r="AU180" s="128"/>
      <c r="AV180" s="128"/>
      <c r="AW180" s="128"/>
      <c r="AX180" s="128"/>
      <c r="AY180" s="128"/>
      <c r="AZ180" s="128"/>
      <c r="BA180" s="127"/>
      <c r="BB180" s="128">
        <v>112</v>
      </c>
      <c r="BC180" s="128"/>
      <c r="BD180" s="128"/>
      <c r="BE180" s="128">
        <v>12</v>
      </c>
      <c r="BF180" s="128"/>
      <c r="BG180" s="128"/>
      <c r="BH180" s="128">
        <v>9</v>
      </c>
      <c r="BI180" s="128"/>
      <c r="BJ180" s="128"/>
      <c r="BK180" s="128">
        <v>121</v>
      </c>
      <c r="BL180" s="128"/>
      <c r="BM180" s="128"/>
      <c r="BN180" s="128"/>
      <c r="BO180" s="128"/>
      <c r="BP180" s="128">
        <v>72</v>
      </c>
      <c r="BQ180" s="128"/>
      <c r="BR180" s="128"/>
      <c r="BS180" s="128">
        <v>90</v>
      </c>
      <c r="BT180" s="128"/>
      <c r="BU180" s="128">
        <v>23</v>
      </c>
      <c r="BV180" s="128"/>
      <c r="BW180" s="128"/>
      <c r="BX180" s="128"/>
      <c r="BY180" s="128"/>
      <c r="BZ180" s="128">
        <v>10</v>
      </c>
      <c r="CA180" s="128"/>
      <c r="CB180" s="128"/>
      <c r="CC180" s="131"/>
    </row>
    <row r="181" spans="1:81">
      <c r="A181" s="119"/>
      <c r="B181" s="132"/>
      <c r="C181" s="132" t="s">
        <v>15</v>
      </c>
      <c r="D181" s="119"/>
      <c r="E181" s="119">
        <f>COUNT(AP181:CC181)</f>
        <v>11</v>
      </c>
      <c r="F181" s="119">
        <f>SUM(AP181:CC181)</f>
        <v>9.5299999999999994</v>
      </c>
      <c r="G181" s="120">
        <f>AVERAGE(AP181:CC181)</f>
        <v>0.86636363636363634</v>
      </c>
      <c r="H181" s="119">
        <f>MAX(AP181:CC181)</f>
        <v>1.64</v>
      </c>
      <c r="I181" s="119">
        <f>MIN(AP181:CC181)</f>
        <v>0.1</v>
      </c>
      <c r="J181" s="125">
        <f>D181-G181</f>
        <v>-0.86636363636363634</v>
      </c>
      <c r="K181" s="120">
        <f>STDEV(AP181:CC181)</f>
        <v>0.52444776150294958</v>
      </c>
      <c r="AM181" s="119"/>
      <c r="AN181" s="132"/>
      <c r="AO181" s="132" t="s">
        <v>15</v>
      </c>
      <c r="AP181" s="119"/>
      <c r="AQ181" s="119">
        <v>0.9</v>
      </c>
      <c r="AR181" s="119"/>
      <c r="AS181" s="119">
        <v>0.8</v>
      </c>
      <c r="AT181" s="119">
        <v>1.3</v>
      </c>
      <c r="AU181" s="119"/>
      <c r="AV181" s="119"/>
      <c r="AW181" s="119"/>
      <c r="AX181" s="119"/>
      <c r="AY181" s="119"/>
      <c r="AZ181" s="119"/>
      <c r="BA181" s="127"/>
      <c r="BB181" s="119">
        <v>0.27</v>
      </c>
      <c r="BC181" s="119"/>
      <c r="BD181" s="119"/>
      <c r="BE181" s="119">
        <v>1.64</v>
      </c>
      <c r="BF181" s="119"/>
      <c r="BG181" s="119"/>
      <c r="BH181" s="119">
        <v>1.62</v>
      </c>
      <c r="BI181" s="119"/>
      <c r="BJ181" s="119"/>
      <c r="BK181" s="119">
        <v>0.9</v>
      </c>
      <c r="BL181" s="119"/>
      <c r="BM181" s="119"/>
      <c r="BN181" s="119"/>
      <c r="BO181" s="119"/>
      <c r="BP181" s="119">
        <v>0.3</v>
      </c>
      <c r="BQ181" s="119"/>
      <c r="BR181" s="119"/>
      <c r="BS181" s="119">
        <v>0.1</v>
      </c>
      <c r="BT181" s="119"/>
      <c r="BU181" s="119">
        <v>1.1000000000000001</v>
      </c>
      <c r="BV181" s="119"/>
      <c r="BW181" s="119"/>
      <c r="BX181" s="119"/>
      <c r="BY181" s="119"/>
      <c r="BZ181" s="119">
        <v>0.6</v>
      </c>
      <c r="CA181" s="119"/>
      <c r="CB181" s="119"/>
      <c r="CC181" s="133"/>
    </row>
    <row r="182" spans="1:81">
      <c r="A182" s="119" t="s">
        <v>0</v>
      </c>
      <c r="B182" s="119" t="s">
        <v>1</v>
      </c>
      <c r="C182" s="119" t="s">
        <v>2</v>
      </c>
      <c r="D182" s="123"/>
      <c r="E182" s="119" t="s">
        <v>3</v>
      </c>
      <c r="F182" s="119" t="s">
        <v>74</v>
      </c>
      <c r="G182" s="120" t="s">
        <v>4</v>
      </c>
      <c r="H182" s="119" t="s">
        <v>5</v>
      </c>
      <c r="I182" s="119" t="s">
        <v>6</v>
      </c>
      <c r="J182" s="120" t="s">
        <v>7</v>
      </c>
      <c r="K182" s="120" t="s">
        <v>8</v>
      </c>
      <c r="AM182" s="123" t="s">
        <v>10</v>
      </c>
      <c r="AN182" s="123" t="s">
        <v>11</v>
      </c>
      <c r="AO182" s="123" t="s">
        <v>12</v>
      </c>
      <c r="AP182" s="123">
        <v>2007</v>
      </c>
      <c r="AQ182" s="119">
        <v>2006</v>
      </c>
      <c r="AR182" s="119">
        <v>2005</v>
      </c>
      <c r="AS182" s="123"/>
      <c r="AT182" s="123"/>
      <c r="AU182" s="123"/>
      <c r="AV182" s="123"/>
      <c r="AW182" s="123"/>
      <c r="AX182" s="123"/>
      <c r="AY182" s="123"/>
      <c r="AZ182" s="123"/>
      <c r="BA182" s="122">
        <v>1996</v>
      </c>
      <c r="BB182" s="123">
        <v>1995</v>
      </c>
      <c r="BC182" s="123">
        <v>1994</v>
      </c>
      <c r="BD182" s="123"/>
      <c r="BE182" s="123">
        <v>1992</v>
      </c>
      <c r="BF182" s="123">
        <v>1991</v>
      </c>
      <c r="BG182" s="123">
        <v>1990</v>
      </c>
      <c r="BH182" s="123">
        <v>1990</v>
      </c>
      <c r="BI182" s="123">
        <v>1990</v>
      </c>
      <c r="BJ182" s="123">
        <v>1989</v>
      </c>
      <c r="BK182" s="123">
        <v>1989</v>
      </c>
      <c r="BL182" s="123">
        <v>1988</v>
      </c>
      <c r="BM182" s="123">
        <v>1987</v>
      </c>
      <c r="BN182" s="123">
        <v>1987</v>
      </c>
      <c r="BO182" s="123">
        <v>1986</v>
      </c>
      <c r="BP182" s="123">
        <v>1986</v>
      </c>
      <c r="BQ182" s="123">
        <v>1986</v>
      </c>
      <c r="BR182" s="123">
        <v>1985</v>
      </c>
      <c r="BS182" s="123">
        <v>1985</v>
      </c>
      <c r="BT182" s="123">
        <v>1985</v>
      </c>
      <c r="BU182" s="123">
        <v>1984</v>
      </c>
      <c r="BV182" s="123">
        <v>1984</v>
      </c>
      <c r="BW182" s="123">
        <v>1984</v>
      </c>
      <c r="BX182" s="123">
        <v>1983</v>
      </c>
      <c r="BY182" s="123">
        <v>1983</v>
      </c>
      <c r="BZ182" s="123">
        <v>1983</v>
      </c>
      <c r="CA182" s="123">
        <v>1982</v>
      </c>
      <c r="CB182" s="123">
        <v>1981</v>
      </c>
      <c r="CC182" s="123">
        <v>1980</v>
      </c>
    </row>
    <row r="183" spans="1:81">
      <c r="A183" s="123">
        <v>11</v>
      </c>
      <c r="B183" s="124">
        <v>46</v>
      </c>
      <c r="C183" s="124" t="s">
        <v>13</v>
      </c>
      <c r="D183" s="123"/>
      <c r="E183" s="119">
        <f t="shared" ref="E183:E196" si="120">COUNT(AP183:CC183)</f>
        <v>7</v>
      </c>
      <c r="F183" s="119">
        <f t="shared" ref="F183:F196" si="121">SUM(AP183:CC183)</f>
        <v>98</v>
      </c>
      <c r="G183" s="120">
        <f t="shared" ref="G183:G196" si="122">AVERAGE(AP183:CC183)</f>
        <v>14</v>
      </c>
      <c r="H183" s="119">
        <f t="shared" ref="H183:H196" si="123">MAX(AP183:CC183)</f>
        <v>26</v>
      </c>
      <c r="I183" s="119">
        <f t="shared" ref="I183:I196" si="124">MIN(AP183:CC183)</f>
        <v>5</v>
      </c>
      <c r="J183" s="125">
        <f t="shared" ref="J183:J190" si="125">D183-G183</f>
        <v>-14</v>
      </c>
      <c r="K183" s="120">
        <f t="shared" ref="K183:K196" si="126">STDEV(AP183:CC183)</f>
        <v>6.8799224801834313</v>
      </c>
      <c r="AM183" s="123">
        <v>11</v>
      </c>
      <c r="AN183" s="124">
        <v>46</v>
      </c>
      <c r="AO183" s="124" t="s">
        <v>13</v>
      </c>
      <c r="AP183" s="123"/>
      <c r="AQ183" s="123">
        <v>9</v>
      </c>
      <c r="AR183" s="123"/>
      <c r="AS183" s="123"/>
      <c r="AT183" s="123"/>
      <c r="AU183" s="123"/>
      <c r="AV183" s="123"/>
      <c r="AW183" s="123"/>
      <c r="AX183" s="123"/>
      <c r="AY183" s="123"/>
      <c r="AZ183" s="123"/>
      <c r="BA183" s="127">
        <v>11</v>
      </c>
      <c r="BB183" s="123"/>
      <c r="BC183" s="123"/>
      <c r="BD183" s="123"/>
      <c r="BE183" s="123"/>
      <c r="BF183" s="123"/>
      <c r="BG183" s="123"/>
      <c r="BH183" s="123"/>
      <c r="BI183" s="123">
        <v>14</v>
      </c>
      <c r="BJ183" s="123"/>
      <c r="BK183" s="123"/>
      <c r="BL183" s="123"/>
      <c r="BM183" s="123"/>
      <c r="BN183" s="123">
        <v>26</v>
      </c>
      <c r="BO183" s="123"/>
      <c r="BP183" s="123"/>
      <c r="BQ183" s="123">
        <v>19</v>
      </c>
      <c r="BR183" s="123"/>
      <c r="BS183" s="123"/>
      <c r="BT183" s="123"/>
      <c r="BU183" s="123"/>
      <c r="BV183" s="123">
        <v>14</v>
      </c>
      <c r="BW183" s="123"/>
      <c r="BX183" s="123"/>
      <c r="BY183" s="123"/>
      <c r="BZ183" s="123"/>
      <c r="CA183" s="123"/>
      <c r="CB183" s="123"/>
      <c r="CC183" s="126">
        <v>5</v>
      </c>
    </row>
    <row r="184" spans="1:81">
      <c r="A184" s="119"/>
      <c r="B184" s="132"/>
      <c r="C184" s="129">
        <v>0</v>
      </c>
      <c r="D184" s="128"/>
      <c r="E184" s="119">
        <f t="shared" si="120"/>
        <v>7</v>
      </c>
      <c r="F184" s="119">
        <f t="shared" si="121"/>
        <v>157.49999999999997</v>
      </c>
      <c r="G184" s="120">
        <f t="shared" si="122"/>
        <v>22.499999999999996</v>
      </c>
      <c r="H184" s="119">
        <f t="shared" si="123"/>
        <v>25</v>
      </c>
      <c r="I184" s="119">
        <f t="shared" si="124"/>
        <v>16.7</v>
      </c>
      <c r="J184" s="125">
        <f t="shared" si="125"/>
        <v>-22.499999999999996</v>
      </c>
      <c r="K184" s="120">
        <f t="shared" si="126"/>
        <v>2.7209067116190324</v>
      </c>
      <c r="AM184" s="119"/>
      <c r="AN184" s="132"/>
      <c r="AO184" s="129">
        <v>0</v>
      </c>
      <c r="AP184" s="128"/>
      <c r="AQ184" s="128">
        <v>23.9</v>
      </c>
      <c r="AR184" s="128"/>
      <c r="AS184" s="128"/>
      <c r="AT184" s="128"/>
      <c r="AU184" s="128"/>
      <c r="AV184" s="128"/>
      <c r="AW184" s="128"/>
      <c r="AX184" s="128"/>
      <c r="AY184" s="128"/>
      <c r="AZ184" s="128"/>
      <c r="BA184" s="134">
        <v>25</v>
      </c>
      <c r="BB184" s="128"/>
      <c r="BC184" s="128"/>
      <c r="BD184" s="128"/>
      <c r="BE184" s="128"/>
      <c r="BF184" s="128"/>
      <c r="BG184" s="128"/>
      <c r="BH184" s="128"/>
      <c r="BI184" s="128">
        <v>21.9</v>
      </c>
      <c r="BJ184" s="128"/>
      <c r="BK184" s="128"/>
      <c r="BL184" s="128"/>
      <c r="BM184" s="128"/>
      <c r="BN184" s="128">
        <v>23.3</v>
      </c>
      <c r="BO184" s="128"/>
      <c r="BP184" s="128"/>
      <c r="BQ184" s="128">
        <v>23.1</v>
      </c>
      <c r="BR184" s="128"/>
      <c r="BS184" s="128"/>
      <c r="BT184" s="128"/>
      <c r="BU184" s="128"/>
      <c r="BV184" s="128">
        <v>16.7</v>
      </c>
      <c r="BW184" s="128"/>
      <c r="BX184" s="128"/>
      <c r="BY184" s="128"/>
      <c r="BZ184" s="128"/>
      <c r="CA184" s="128"/>
      <c r="CB184" s="128"/>
      <c r="CC184" s="131">
        <v>23.6</v>
      </c>
    </row>
    <row r="185" spans="1:81">
      <c r="A185" s="119"/>
      <c r="B185" s="132"/>
      <c r="C185" s="132">
        <v>10</v>
      </c>
      <c r="E185" s="119">
        <f t="shared" si="120"/>
        <v>7</v>
      </c>
      <c r="F185" s="119">
        <f t="shared" si="121"/>
        <v>155.79000000000002</v>
      </c>
      <c r="G185" s="120">
        <f t="shared" si="122"/>
        <v>22.255714285714287</v>
      </c>
      <c r="H185" s="119">
        <f t="shared" si="123"/>
        <v>24.88</v>
      </c>
      <c r="I185" s="119">
        <f t="shared" si="124"/>
        <v>16.88</v>
      </c>
      <c r="J185" s="125">
        <f t="shared" si="125"/>
        <v>-22.255714285714287</v>
      </c>
      <c r="K185" s="120">
        <f t="shared" si="126"/>
        <v>2.8258264699190447</v>
      </c>
      <c r="AM185" s="119"/>
      <c r="AN185" s="132"/>
      <c r="AO185" s="132">
        <v>10</v>
      </c>
      <c r="AQ185" s="135">
        <v>23.94</v>
      </c>
      <c r="BA185" s="127">
        <v>24.88</v>
      </c>
      <c r="BI185" s="119">
        <v>19.97</v>
      </c>
      <c r="BN185" s="119">
        <v>23.53</v>
      </c>
      <c r="BQ185" s="119">
        <v>22.92</v>
      </c>
      <c r="BV185" s="119">
        <v>16.88</v>
      </c>
      <c r="CC185" s="133">
        <v>23.67</v>
      </c>
    </row>
    <row r="186" spans="1:81">
      <c r="A186" s="119"/>
      <c r="B186" s="132"/>
      <c r="C186" s="132">
        <v>20</v>
      </c>
      <c r="E186" s="119">
        <f t="shared" si="120"/>
        <v>7</v>
      </c>
      <c r="F186" s="119">
        <f t="shared" si="121"/>
        <v>154.82</v>
      </c>
      <c r="G186" s="120">
        <f t="shared" si="122"/>
        <v>22.117142857142856</v>
      </c>
      <c r="H186" s="119">
        <f t="shared" si="123"/>
        <v>24.88</v>
      </c>
      <c r="I186" s="119">
        <f t="shared" si="124"/>
        <v>16.75</v>
      </c>
      <c r="J186" s="125">
        <f t="shared" si="125"/>
        <v>-22.117142857142856</v>
      </c>
      <c r="K186" s="120">
        <f t="shared" si="126"/>
        <v>2.813880560635766</v>
      </c>
      <c r="AM186" s="119"/>
      <c r="AN186" s="132"/>
      <c r="AO186" s="132">
        <v>20</v>
      </c>
      <c r="AQ186" s="135">
        <v>23.63</v>
      </c>
      <c r="BA186" s="127">
        <v>24.88</v>
      </c>
      <c r="BI186" s="119">
        <v>19.920000000000002</v>
      </c>
      <c r="BN186" s="119">
        <v>23.03</v>
      </c>
      <c r="BQ186" s="119">
        <v>22.92</v>
      </c>
      <c r="BV186" s="119">
        <v>16.75</v>
      </c>
      <c r="CC186" s="133">
        <v>23.69</v>
      </c>
    </row>
    <row r="187" spans="1:81">
      <c r="A187" s="119"/>
      <c r="B187" s="132"/>
      <c r="C187" s="132">
        <v>30</v>
      </c>
      <c r="E187" s="119">
        <f t="shared" si="120"/>
        <v>7</v>
      </c>
      <c r="F187" s="119">
        <f t="shared" si="121"/>
        <v>152.81</v>
      </c>
      <c r="G187" s="120">
        <f t="shared" si="122"/>
        <v>21.830000000000002</v>
      </c>
      <c r="H187" s="119">
        <f t="shared" si="123"/>
        <v>24.87</v>
      </c>
      <c r="I187" s="119">
        <f t="shared" si="124"/>
        <v>16.059999999999999</v>
      </c>
      <c r="J187" s="125">
        <f t="shared" si="125"/>
        <v>-21.830000000000002</v>
      </c>
      <c r="K187" s="120">
        <f t="shared" si="126"/>
        <v>2.9741553422778755</v>
      </c>
      <c r="AM187" s="119"/>
      <c r="AN187" s="132"/>
      <c r="AO187" s="132">
        <v>30</v>
      </c>
      <c r="AQ187" s="135">
        <v>22.91</v>
      </c>
      <c r="BA187" s="127">
        <v>24.87</v>
      </c>
      <c r="BI187" s="119">
        <v>19.78</v>
      </c>
      <c r="BN187" s="119">
        <v>22.62</v>
      </c>
      <c r="BQ187" s="119">
        <v>22.89</v>
      </c>
      <c r="BV187" s="119">
        <v>16.059999999999999</v>
      </c>
      <c r="CC187" s="133">
        <v>23.68</v>
      </c>
    </row>
    <row r="188" spans="1:81">
      <c r="A188" s="119"/>
      <c r="B188" s="132"/>
      <c r="C188" s="132">
        <v>50</v>
      </c>
      <c r="E188" s="119">
        <f t="shared" si="120"/>
        <v>7</v>
      </c>
      <c r="F188" s="119">
        <f t="shared" si="121"/>
        <v>148.75</v>
      </c>
      <c r="G188" s="120">
        <f t="shared" si="122"/>
        <v>21.25</v>
      </c>
      <c r="H188" s="119">
        <f t="shared" si="123"/>
        <v>24.59</v>
      </c>
      <c r="I188" s="119">
        <f t="shared" si="124"/>
        <v>14.85</v>
      </c>
      <c r="J188" s="125">
        <f t="shared" si="125"/>
        <v>-21.25</v>
      </c>
      <c r="K188" s="120">
        <f t="shared" si="126"/>
        <v>3.2945965863314153</v>
      </c>
      <c r="AM188" s="119"/>
      <c r="AN188" s="132"/>
      <c r="AO188" s="132">
        <v>50</v>
      </c>
      <c r="AQ188" s="135">
        <v>20.75</v>
      </c>
      <c r="BA188" s="127">
        <v>24.59</v>
      </c>
      <c r="BI188" s="119">
        <v>19.54</v>
      </c>
      <c r="BN188" s="119">
        <v>22.53</v>
      </c>
      <c r="BQ188" s="119">
        <v>22.9</v>
      </c>
      <c r="BV188" s="119">
        <v>14.85</v>
      </c>
      <c r="CC188" s="133">
        <v>23.59</v>
      </c>
    </row>
    <row r="189" spans="1:81">
      <c r="A189" s="119"/>
      <c r="B189" s="132"/>
      <c r="C189" s="132">
        <v>75</v>
      </c>
      <c r="E189" s="119">
        <f t="shared" si="120"/>
        <v>7</v>
      </c>
      <c r="F189" s="119">
        <f t="shared" si="121"/>
        <v>142.24</v>
      </c>
      <c r="G189" s="120">
        <f t="shared" si="122"/>
        <v>20.32</v>
      </c>
      <c r="H189" s="119">
        <f t="shared" si="123"/>
        <v>24.03</v>
      </c>
      <c r="I189" s="119">
        <f t="shared" si="124"/>
        <v>14.41</v>
      </c>
      <c r="J189" s="125">
        <f t="shared" si="125"/>
        <v>-20.32</v>
      </c>
      <c r="K189" s="120">
        <f t="shared" si="126"/>
        <v>3.6899051478323712</v>
      </c>
      <c r="AM189" s="119"/>
      <c r="AN189" s="132"/>
      <c r="AO189" s="132">
        <v>75</v>
      </c>
      <c r="AQ189" s="135">
        <v>18.36</v>
      </c>
      <c r="BA189" s="127">
        <v>24.03</v>
      </c>
      <c r="BI189" s="119">
        <v>17.059999999999999</v>
      </c>
      <c r="BN189" s="119">
        <v>22.47</v>
      </c>
      <c r="BQ189" s="119">
        <v>22.85</v>
      </c>
      <c r="BV189" s="119">
        <v>14.41</v>
      </c>
      <c r="CC189" s="133">
        <v>23.06</v>
      </c>
    </row>
    <row r="190" spans="1:81">
      <c r="A190" s="119"/>
      <c r="B190" s="132"/>
      <c r="C190" s="132">
        <v>100</v>
      </c>
      <c r="E190" s="119">
        <f t="shared" si="120"/>
        <v>7</v>
      </c>
      <c r="F190" s="119">
        <f t="shared" si="121"/>
        <v>134.87</v>
      </c>
      <c r="G190" s="120">
        <f t="shared" si="122"/>
        <v>19.267142857142858</v>
      </c>
      <c r="H190" s="119">
        <f t="shared" si="123"/>
        <v>22.65</v>
      </c>
      <c r="I190" s="119">
        <f t="shared" si="124"/>
        <v>13.87</v>
      </c>
      <c r="J190" s="125">
        <f t="shared" si="125"/>
        <v>-19.267142857142858</v>
      </c>
      <c r="K190" s="120">
        <f t="shared" si="126"/>
        <v>3.4085222325112969</v>
      </c>
      <c r="AM190" s="119"/>
      <c r="AN190" s="132"/>
      <c r="AO190" s="132">
        <v>100</v>
      </c>
      <c r="AQ190" s="135">
        <v>17.809999999999999</v>
      </c>
      <c r="BA190" s="127">
        <v>19.89</v>
      </c>
      <c r="BI190" s="119">
        <v>16.239999999999998</v>
      </c>
      <c r="BN190" s="119">
        <v>21.89</v>
      </c>
      <c r="BQ190" s="119">
        <v>22.65</v>
      </c>
      <c r="BV190" s="119">
        <v>13.87</v>
      </c>
      <c r="CC190" s="133">
        <v>22.52</v>
      </c>
    </row>
    <row r="191" spans="1:81">
      <c r="A191" s="119"/>
      <c r="B191" s="132"/>
      <c r="C191" s="132">
        <v>150</v>
      </c>
      <c r="E191" s="119">
        <f t="shared" si="120"/>
        <v>6</v>
      </c>
      <c r="F191" s="119">
        <f t="shared" si="121"/>
        <v>100.59</v>
      </c>
      <c r="G191" s="120">
        <f t="shared" si="122"/>
        <v>16.765000000000001</v>
      </c>
      <c r="H191" s="119">
        <f t="shared" si="123"/>
        <v>19.09</v>
      </c>
      <c r="I191" s="119">
        <f t="shared" si="124"/>
        <v>13.41</v>
      </c>
      <c r="J191" s="125">
        <f t="shared" ref="J191:J207" si="127">D191-G191</f>
        <v>-16.765000000000001</v>
      </c>
      <c r="K191" s="120">
        <f t="shared" si="126"/>
        <v>2.5430198583573729</v>
      </c>
      <c r="AM191" s="119"/>
      <c r="AN191" s="132"/>
      <c r="AO191" s="132">
        <v>150</v>
      </c>
      <c r="AQ191" s="135">
        <v>17.43</v>
      </c>
      <c r="BA191" s="127">
        <v>17.89</v>
      </c>
      <c r="BI191" s="119">
        <v>13.77</v>
      </c>
      <c r="BN191" s="119">
        <v>19.09</v>
      </c>
      <c r="BQ191" s="119">
        <v>19</v>
      </c>
      <c r="BV191" s="119">
        <v>13.41</v>
      </c>
      <c r="CC191" s="133"/>
    </row>
    <row r="192" spans="1:81">
      <c r="A192" s="119"/>
      <c r="B192" s="132"/>
      <c r="C192" s="132">
        <v>200</v>
      </c>
      <c r="E192" s="119">
        <f t="shared" si="120"/>
        <v>6</v>
      </c>
      <c r="F192" s="119">
        <f t="shared" si="121"/>
        <v>84.42</v>
      </c>
      <c r="G192" s="120">
        <f t="shared" si="122"/>
        <v>14.07</v>
      </c>
      <c r="H192" s="119">
        <f t="shared" si="123"/>
        <v>17.62</v>
      </c>
      <c r="I192" s="119">
        <f t="shared" si="124"/>
        <v>10.26</v>
      </c>
      <c r="J192" s="125">
        <f t="shared" si="127"/>
        <v>-14.07</v>
      </c>
      <c r="K192" s="120">
        <f t="shared" si="126"/>
        <v>3.377051968803555</v>
      </c>
      <c r="AM192" s="119"/>
      <c r="AN192" s="132"/>
      <c r="AO192" s="132">
        <v>200</v>
      </c>
      <c r="AQ192" s="135">
        <v>17.149999999999999</v>
      </c>
      <c r="BA192" s="127">
        <v>11.32</v>
      </c>
      <c r="BI192" s="119">
        <v>11.5</v>
      </c>
      <c r="BN192" s="119">
        <v>16.57</v>
      </c>
      <c r="BQ192" s="119">
        <v>17.62</v>
      </c>
      <c r="BV192" s="119">
        <v>10.26</v>
      </c>
      <c r="CC192" s="133"/>
    </row>
    <row r="193" spans="1:81">
      <c r="A193" s="119"/>
      <c r="B193" s="132"/>
      <c r="C193" s="132">
        <v>300</v>
      </c>
      <c r="E193" s="119">
        <f t="shared" si="120"/>
        <v>1</v>
      </c>
      <c r="F193" s="119">
        <f t="shared" si="121"/>
        <v>9.9</v>
      </c>
      <c r="G193" s="120">
        <f t="shared" si="122"/>
        <v>9.9</v>
      </c>
      <c r="H193" s="119">
        <f t="shared" si="123"/>
        <v>9.9</v>
      </c>
      <c r="I193" s="119">
        <f t="shared" si="124"/>
        <v>9.9</v>
      </c>
      <c r="J193" s="125">
        <f t="shared" si="127"/>
        <v>-9.9</v>
      </c>
      <c r="K193" s="120" t="e">
        <f t="shared" si="126"/>
        <v>#DIV/0!</v>
      </c>
      <c r="AM193" s="119"/>
      <c r="AN193" s="132"/>
      <c r="AO193" s="132">
        <v>300</v>
      </c>
      <c r="BA193" s="127">
        <v>9.9</v>
      </c>
      <c r="CC193" s="133"/>
    </row>
    <row r="194" spans="1:81">
      <c r="A194" s="119"/>
      <c r="B194" s="132"/>
      <c r="C194" s="132">
        <v>400</v>
      </c>
      <c r="E194" s="119">
        <f t="shared" si="120"/>
        <v>0</v>
      </c>
      <c r="F194" s="119">
        <f t="shared" si="121"/>
        <v>0</v>
      </c>
      <c r="G194" s="120" t="e">
        <f t="shared" si="122"/>
        <v>#DIV/0!</v>
      </c>
      <c r="H194" s="119">
        <f t="shared" si="123"/>
        <v>0</v>
      </c>
      <c r="I194" s="119">
        <f t="shared" si="124"/>
        <v>0</v>
      </c>
      <c r="J194" s="125" t="e">
        <f t="shared" si="127"/>
        <v>#DIV/0!</v>
      </c>
      <c r="K194" s="120" t="e">
        <f t="shared" si="126"/>
        <v>#DIV/0!</v>
      </c>
      <c r="AM194" s="119"/>
      <c r="AN194" s="132"/>
      <c r="AO194" s="132">
        <v>400</v>
      </c>
      <c r="BA194" s="127"/>
      <c r="CC194" s="133"/>
    </row>
    <row r="195" spans="1:81">
      <c r="A195" s="119"/>
      <c r="B195" s="132"/>
      <c r="C195" s="132">
        <v>500</v>
      </c>
      <c r="E195" s="119">
        <f t="shared" si="120"/>
        <v>0</v>
      </c>
      <c r="F195" s="119">
        <f t="shared" si="121"/>
        <v>0</v>
      </c>
      <c r="G195" s="120" t="e">
        <f t="shared" si="122"/>
        <v>#DIV/0!</v>
      </c>
      <c r="H195" s="119">
        <f t="shared" si="123"/>
        <v>0</v>
      </c>
      <c r="I195" s="119">
        <f t="shared" si="124"/>
        <v>0</v>
      </c>
      <c r="J195" s="125" t="e">
        <f t="shared" si="127"/>
        <v>#DIV/0!</v>
      </c>
      <c r="K195" s="120" t="e">
        <f t="shared" si="126"/>
        <v>#DIV/0!</v>
      </c>
      <c r="AM195" s="119"/>
      <c r="AN195" s="132"/>
      <c r="AO195" s="132">
        <v>500</v>
      </c>
      <c r="BA195" s="127"/>
      <c r="CC195" s="133"/>
    </row>
    <row r="196" spans="1:81">
      <c r="A196" s="119"/>
      <c r="B196" s="132"/>
      <c r="C196" s="132">
        <v>600</v>
      </c>
      <c r="D196" s="119"/>
      <c r="E196" s="119">
        <f t="shared" si="120"/>
        <v>0</v>
      </c>
      <c r="F196" s="119">
        <f t="shared" si="121"/>
        <v>0</v>
      </c>
      <c r="G196" s="120" t="e">
        <f t="shared" si="122"/>
        <v>#DIV/0!</v>
      </c>
      <c r="H196" s="119">
        <f t="shared" si="123"/>
        <v>0</v>
      </c>
      <c r="I196" s="119">
        <f t="shared" si="124"/>
        <v>0</v>
      </c>
      <c r="J196" s="125" t="e">
        <f t="shared" si="127"/>
        <v>#DIV/0!</v>
      </c>
      <c r="K196" s="120" t="e">
        <f t="shared" si="126"/>
        <v>#DIV/0!</v>
      </c>
      <c r="AM196" s="119"/>
      <c r="AN196" s="132"/>
      <c r="AO196" s="132">
        <v>600</v>
      </c>
      <c r="AP196" s="119"/>
      <c r="AQ196" s="119"/>
      <c r="AR196" s="119"/>
      <c r="AS196" s="119"/>
      <c r="AT196" s="119"/>
      <c r="AU196" s="119"/>
      <c r="AV196" s="119"/>
      <c r="AW196" s="119"/>
      <c r="AX196" s="119"/>
      <c r="AY196" s="119"/>
      <c r="AZ196" s="119"/>
      <c r="BA196" s="127"/>
      <c r="BB196" s="119"/>
      <c r="BC196" s="119"/>
      <c r="BD196" s="119"/>
      <c r="BE196" s="119"/>
      <c r="BF196" s="119"/>
      <c r="BG196" s="119"/>
      <c r="BH196" s="119"/>
      <c r="BI196" s="119"/>
      <c r="BJ196" s="119"/>
      <c r="BK196" s="119"/>
      <c r="BL196" s="119"/>
      <c r="BM196" s="119"/>
      <c r="BN196" s="119"/>
      <c r="BO196" s="119"/>
      <c r="BP196" s="119"/>
      <c r="BQ196" s="119"/>
      <c r="BR196" s="119"/>
      <c r="BS196" s="119"/>
      <c r="BT196" s="119"/>
      <c r="BU196" s="119"/>
      <c r="BV196" s="119"/>
      <c r="BW196" s="119"/>
      <c r="BX196" s="119"/>
      <c r="BY196" s="119"/>
      <c r="BZ196" s="119"/>
      <c r="CA196" s="119"/>
      <c r="CB196" s="119"/>
      <c r="CC196" s="133"/>
    </row>
    <row r="197" spans="1:81">
      <c r="A197" s="119"/>
      <c r="B197" s="127"/>
      <c r="C197" s="127"/>
      <c r="D197" s="119"/>
      <c r="E197" s="119"/>
      <c r="F197" s="119"/>
      <c r="G197" s="120"/>
      <c r="H197" s="119"/>
      <c r="I197" s="119"/>
      <c r="K197" s="120"/>
      <c r="AM197" s="119"/>
      <c r="AN197" s="127"/>
      <c r="AO197" s="127"/>
      <c r="AP197" s="119"/>
      <c r="AQ197" s="119"/>
      <c r="AR197" s="119"/>
      <c r="AS197" s="119"/>
      <c r="AT197" s="119"/>
      <c r="AU197" s="119"/>
      <c r="AV197" s="119"/>
      <c r="AW197" s="119"/>
      <c r="AX197" s="119"/>
      <c r="AY197" s="119"/>
      <c r="AZ197" s="119"/>
      <c r="BA197" s="127"/>
      <c r="BB197" s="119"/>
      <c r="BC197" s="119"/>
      <c r="BD197" s="119"/>
      <c r="BE197" s="119"/>
      <c r="BF197" s="119"/>
      <c r="BG197" s="119"/>
      <c r="BH197" s="119"/>
      <c r="BI197" s="119"/>
      <c r="BJ197" s="119"/>
      <c r="BK197" s="119"/>
      <c r="BL197" s="119"/>
      <c r="BM197" s="119"/>
      <c r="BN197" s="119"/>
      <c r="BO197" s="119"/>
      <c r="BP197" s="119"/>
      <c r="BQ197" s="119"/>
      <c r="BR197" s="119"/>
      <c r="BS197" s="119"/>
      <c r="BT197" s="119"/>
      <c r="BU197" s="119"/>
      <c r="BV197" s="119"/>
      <c r="BW197" s="119"/>
      <c r="BX197" s="119"/>
      <c r="BY197" s="119"/>
      <c r="BZ197" s="119"/>
      <c r="CA197" s="119"/>
      <c r="CB197" s="119"/>
      <c r="CC197" s="127"/>
    </row>
    <row r="198" spans="1:81">
      <c r="A198" s="128"/>
      <c r="B198" s="129"/>
      <c r="C198" s="129" t="s">
        <v>14</v>
      </c>
      <c r="D198" s="128"/>
      <c r="E198" s="119">
        <f>COUNT(AP198:CC198)</f>
        <v>7</v>
      </c>
      <c r="F198" s="119">
        <f>SUM(AP198:CC198)</f>
        <v>1346</v>
      </c>
      <c r="G198" s="120">
        <f>AVERAGE(AP198:CC198)</f>
        <v>192.28571428571428</v>
      </c>
      <c r="H198" s="119">
        <f>MAX(AP198:CC198)</f>
        <v>260</v>
      </c>
      <c r="I198" s="119">
        <f>MIN(AP198:CC198)</f>
        <v>40</v>
      </c>
      <c r="J198" s="125">
        <f>D198-G198</f>
        <v>-192.28571428571428</v>
      </c>
      <c r="K198" s="120">
        <f>STDEV(AP198:CC198)</f>
        <v>80.192922143445827</v>
      </c>
      <c r="AM198" s="128"/>
      <c r="AN198" s="129"/>
      <c r="AO198" s="129" t="s">
        <v>14</v>
      </c>
      <c r="AP198" s="128"/>
      <c r="AQ198" s="128">
        <v>257</v>
      </c>
      <c r="AR198" s="128"/>
      <c r="AS198" s="128"/>
      <c r="AT198" s="128"/>
      <c r="AU198" s="128"/>
      <c r="AV198" s="128"/>
      <c r="AW198" s="128"/>
      <c r="AX198" s="128"/>
      <c r="AY198" s="128"/>
      <c r="AZ198" s="128"/>
      <c r="BA198" s="127">
        <v>40</v>
      </c>
      <c r="BB198" s="128"/>
      <c r="BC198" s="128"/>
      <c r="BD198" s="128"/>
      <c r="BE198" s="128"/>
      <c r="BF198" s="128"/>
      <c r="BG198" s="128"/>
      <c r="BH198" s="128"/>
      <c r="BI198" s="128">
        <v>160</v>
      </c>
      <c r="BJ198" s="128"/>
      <c r="BK198" s="128"/>
      <c r="BL198" s="128"/>
      <c r="BM198" s="128"/>
      <c r="BN198" s="128">
        <v>252</v>
      </c>
      <c r="BO198" s="128"/>
      <c r="BP198" s="128"/>
      <c r="BQ198" s="128">
        <v>220</v>
      </c>
      <c r="BR198" s="128"/>
      <c r="BS198" s="128"/>
      <c r="BT198" s="128"/>
      <c r="BU198" s="128"/>
      <c r="BV198" s="128">
        <v>260</v>
      </c>
      <c r="BW198" s="128"/>
      <c r="BX198" s="128"/>
      <c r="BY198" s="128"/>
      <c r="BZ198" s="128"/>
      <c r="CA198" s="128"/>
      <c r="CB198" s="128"/>
      <c r="CC198" s="131">
        <v>157</v>
      </c>
    </row>
    <row r="199" spans="1:81">
      <c r="A199" s="119"/>
      <c r="B199" s="132"/>
      <c r="C199" s="132" t="s">
        <v>15</v>
      </c>
      <c r="D199" s="119"/>
      <c r="E199" s="119">
        <f>COUNT(AP199:CC199)</f>
        <v>7</v>
      </c>
      <c r="F199" s="119">
        <f>SUM(AP199:CC199)</f>
        <v>14.12</v>
      </c>
      <c r="G199" s="120">
        <f>AVERAGE(AP199:CC199)</f>
        <v>2.0171428571428569</v>
      </c>
      <c r="H199" s="119">
        <f>MAX(AP199:CC199)</f>
        <v>2.9</v>
      </c>
      <c r="I199" s="119">
        <f>MIN(AP199:CC199)</f>
        <v>0.6</v>
      </c>
      <c r="J199" s="125">
        <f>D199-G199</f>
        <v>-2.0171428571428569</v>
      </c>
      <c r="K199" s="120">
        <f>STDEV(AP199:CC199)</f>
        <v>0.87295884373614285</v>
      </c>
      <c r="AM199" s="119"/>
      <c r="AN199" s="132"/>
      <c r="AO199" s="132" t="s">
        <v>15</v>
      </c>
      <c r="AP199" s="119"/>
      <c r="AQ199" s="119">
        <v>1.8</v>
      </c>
      <c r="AR199" s="119"/>
      <c r="AS199" s="119"/>
      <c r="AT199" s="119"/>
      <c r="AU199" s="119"/>
      <c r="AV199" s="119"/>
      <c r="AW199" s="119"/>
      <c r="AX199" s="119"/>
      <c r="AY199" s="119"/>
      <c r="AZ199" s="119"/>
      <c r="BA199" s="127">
        <v>2.5</v>
      </c>
      <c r="BB199" s="119"/>
      <c r="BC199" s="119"/>
      <c r="BD199" s="119"/>
      <c r="BE199" s="119"/>
      <c r="BF199" s="119"/>
      <c r="BG199" s="119"/>
      <c r="BH199" s="119"/>
      <c r="BI199" s="119">
        <v>1.1200000000000001</v>
      </c>
      <c r="BJ199" s="119"/>
      <c r="BK199" s="119"/>
      <c r="BL199" s="119"/>
      <c r="BM199" s="119"/>
      <c r="BN199" s="119">
        <v>2.5</v>
      </c>
      <c r="BO199" s="119"/>
      <c r="BP199" s="119"/>
      <c r="BQ199" s="119">
        <v>2.9</v>
      </c>
      <c r="BR199" s="119"/>
      <c r="BS199" s="119"/>
      <c r="BT199" s="119"/>
      <c r="BU199" s="119"/>
      <c r="BV199" s="119">
        <v>2.7</v>
      </c>
      <c r="BW199" s="119"/>
      <c r="BX199" s="119"/>
      <c r="BY199" s="119"/>
      <c r="BZ199" s="119"/>
      <c r="CA199" s="119"/>
      <c r="CB199" s="119"/>
      <c r="CC199" s="133">
        <v>0.6</v>
      </c>
    </row>
    <row r="200" spans="1:81">
      <c r="A200" s="119" t="s">
        <v>0</v>
      </c>
      <c r="B200" s="119" t="s">
        <v>1</v>
      </c>
      <c r="C200" s="119" t="s">
        <v>2</v>
      </c>
      <c r="D200" s="123"/>
      <c r="E200" s="119" t="s">
        <v>3</v>
      </c>
      <c r="F200" s="119" t="s">
        <v>74</v>
      </c>
      <c r="G200" s="120" t="s">
        <v>4</v>
      </c>
      <c r="H200" s="119" t="s">
        <v>5</v>
      </c>
      <c r="I200" s="119" t="s">
        <v>6</v>
      </c>
      <c r="J200" s="120" t="s">
        <v>7</v>
      </c>
      <c r="K200" s="120" t="s">
        <v>8</v>
      </c>
      <c r="AM200" s="123" t="s">
        <v>10</v>
      </c>
      <c r="AN200" s="123" t="s">
        <v>11</v>
      </c>
      <c r="AO200" s="123" t="s">
        <v>12</v>
      </c>
      <c r="AP200" s="123">
        <v>2007</v>
      </c>
      <c r="AQ200" s="119">
        <v>2006</v>
      </c>
      <c r="AR200" s="119">
        <v>2005</v>
      </c>
      <c r="AS200" s="123"/>
      <c r="AT200" s="123"/>
      <c r="AU200" s="123"/>
      <c r="AV200" s="123"/>
      <c r="AW200" s="123"/>
      <c r="AX200" s="123"/>
      <c r="AY200" s="123"/>
      <c r="AZ200" s="123"/>
      <c r="BA200" s="122">
        <v>1996</v>
      </c>
      <c r="BB200" s="123">
        <v>1995</v>
      </c>
      <c r="BC200" s="123">
        <v>1994</v>
      </c>
      <c r="BD200" s="123"/>
      <c r="BE200" s="123">
        <v>1992</v>
      </c>
      <c r="BF200" s="123">
        <v>1991</v>
      </c>
      <c r="BG200" s="123">
        <v>1990</v>
      </c>
      <c r="BH200" s="123">
        <v>1990</v>
      </c>
      <c r="BI200" s="123">
        <v>1990</v>
      </c>
      <c r="BJ200" s="123">
        <v>1989</v>
      </c>
      <c r="BK200" s="123">
        <v>1989</v>
      </c>
      <c r="BL200" s="123">
        <v>1988</v>
      </c>
      <c r="BM200" s="123">
        <v>1987</v>
      </c>
      <c r="BN200" s="123">
        <v>1987</v>
      </c>
      <c r="BO200" s="123">
        <v>1986</v>
      </c>
      <c r="BP200" s="123">
        <v>1986</v>
      </c>
      <c r="BQ200" s="123">
        <v>1986</v>
      </c>
      <c r="BR200" s="123">
        <v>1985</v>
      </c>
      <c r="BS200" s="123">
        <v>1985</v>
      </c>
      <c r="BT200" s="123">
        <v>1985</v>
      </c>
      <c r="BU200" s="123">
        <v>1984</v>
      </c>
      <c r="BV200" s="123">
        <v>1984</v>
      </c>
      <c r="BW200" s="123">
        <v>1984</v>
      </c>
      <c r="BX200" s="123">
        <v>1983</v>
      </c>
      <c r="BY200" s="123">
        <v>1983</v>
      </c>
      <c r="BZ200" s="123">
        <v>1983</v>
      </c>
      <c r="CA200" s="123">
        <v>1982</v>
      </c>
      <c r="CB200" s="123">
        <v>1981</v>
      </c>
      <c r="CC200" s="123">
        <v>1980</v>
      </c>
    </row>
    <row r="201" spans="1:81">
      <c r="A201" s="123">
        <v>11</v>
      </c>
      <c r="B201" s="124">
        <v>56</v>
      </c>
      <c r="C201" s="124" t="s">
        <v>13</v>
      </c>
      <c r="D201" s="123"/>
      <c r="E201" s="119">
        <f t="shared" ref="E201:E214" si="128">COUNT(AP201:CC201)</f>
        <v>5</v>
      </c>
      <c r="F201" s="119">
        <f t="shared" ref="F201:F214" si="129">SUM(AP201:CC201)</f>
        <v>82</v>
      </c>
      <c r="G201" s="120">
        <f t="shared" ref="G201:G214" si="130">AVERAGE(AP201:CC201)</f>
        <v>16.399999999999999</v>
      </c>
      <c r="H201" s="119">
        <f t="shared" ref="H201:H214" si="131">MAX(AP201:CC201)</f>
        <v>26</v>
      </c>
      <c r="I201" s="119">
        <f t="shared" ref="I201:I214" si="132">MIN(AP201:CC201)</f>
        <v>9</v>
      </c>
      <c r="J201" s="125">
        <f t="shared" si="127"/>
        <v>-16.399999999999999</v>
      </c>
      <c r="K201" s="120">
        <f t="shared" ref="K201:K214" si="133">STDEV(AP201:CC201)</f>
        <v>6.4265076052238523</v>
      </c>
      <c r="AM201" s="123">
        <v>11</v>
      </c>
      <c r="AN201" s="124">
        <v>56</v>
      </c>
      <c r="AO201" s="124" t="s">
        <v>13</v>
      </c>
      <c r="AP201" s="123"/>
      <c r="AQ201" s="123">
        <v>9</v>
      </c>
      <c r="AR201" s="123"/>
      <c r="AS201" s="123"/>
      <c r="AT201" s="123"/>
      <c r="AU201" s="123"/>
      <c r="AV201" s="123"/>
      <c r="AW201" s="123"/>
      <c r="AX201" s="123"/>
      <c r="AY201" s="123"/>
      <c r="AZ201" s="123"/>
      <c r="BA201" s="127"/>
      <c r="BB201" s="123"/>
      <c r="BC201" s="123"/>
      <c r="BD201" s="123"/>
      <c r="BE201" s="123"/>
      <c r="BF201" s="123"/>
      <c r="BG201" s="123"/>
      <c r="BH201" s="123"/>
      <c r="BI201" s="123">
        <v>14</v>
      </c>
      <c r="BJ201" s="123"/>
      <c r="BK201" s="123"/>
      <c r="BL201" s="123"/>
      <c r="BM201" s="123"/>
      <c r="BN201" s="123">
        <v>26</v>
      </c>
      <c r="BO201" s="123"/>
      <c r="BP201" s="123"/>
      <c r="BQ201" s="123">
        <v>19</v>
      </c>
      <c r="BR201" s="123"/>
      <c r="BS201" s="123"/>
      <c r="BT201" s="123"/>
      <c r="BU201" s="123"/>
      <c r="BV201" s="123">
        <v>14</v>
      </c>
      <c r="BW201" s="123"/>
      <c r="BX201" s="123"/>
      <c r="BY201" s="123"/>
      <c r="BZ201" s="123"/>
      <c r="CA201" s="123"/>
      <c r="CB201" s="123"/>
      <c r="CC201" s="126"/>
    </row>
    <row r="202" spans="1:81">
      <c r="A202" s="119"/>
      <c r="B202" s="132"/>
      <c r="C202" s="129">
        <v>0</v>
      </c>
      <c r="D202" s="128"/>
      <c r="E202" s="119">
        <f t="shared" si="128"/>
        <v>5</v>
      </c>
      <c r="F202" s="119">
        <f t="shared" si="129"/>
        <v>114.10000000000001</v>
      </c>
      <c r="G202" s="120">
        <f t="shared" si="130"/>
        <v>22.82</v>
      </c>
      <c r="H202" s="119">
        <f t="shared" si="131"/>
        <v>24.9</v>
      </c>
      <c r="I202" s="119">
        <f t="shared" si="132"/>
        <v>20.7</v>
      </c>
      <c r="J202" s="125">
        <f t="shared" si="127"/>
        <v>-22.82</v>
      </c>
      <c r="K202" s="120">
        <f t="shared" si="133"/>
        <v>1.535252422242023</v>
      </c>
      <c r="AM202" s="119"/>
      <c r="AN202" s="132"/>
      <c r="AO202" s="129">
        <v>0</v>
      </c>
      <c r="AP202" s="128"/>
      <c r="AQ202" s="128">
        <v>24.9</v>
      </c>
      <c r="AR202" s="128"/>
      <c r="AS202" s="128"/>
      <c r="AT202" s="128"/>
      <c r="AU202" s="128"/>
      <c r="AV202" s="128"/>
      <c r="AW202" s="128"/>
      <c r="AX202" s="128"/>
      <c r="AY202" s="128"/>
      <c r="AZ202" s="128"/>
      <c r="BA202" s="127"/>
      <c r="BB202" s="128"/>
      <c r="BC202" s="128"/>
      <c r="BD202" s="128"/>
      <c r="BE202" s="128"/>
      <c r="BF202" s="128"/>
      <c r="BG202" s="128"/>
      <c r="BH202" s="128"/>
      <c r="BI202" s="128">
        <v>22.8</v>
      </c>
      <c r="BJ202" s="128"/>
      <c r="BK202" s="128"/>
      <c r="BL202" s="128"/>
      <c r="BM202" s="128"/>
      <c r="BN202" s="128">
        <v>22.3</v>
      </c>
      <c r="BO202" s="128"/>
      <c r="BP202" s="128"/>
      <c r="BQ202" s="128">
        <v>23.4</v>
      </c>
      <c r="BR202" s="128"/>
      <c r="BS202" s="128"/>
      <c r="BT202" s="128"/>
      <c r="BU202" s="128"/>
      <c r="BV202" s="128">
        <v>20.7</v>
      </c>
      <c r="BW202" s="128"/>
      <c r="BX202" s="128"/>
      <c r="BY202" s="128"/>
      <c r="BZ202" s="128"/>
      <c r="CA202" s="128"/>
      <c r="CB202" s="128"/>
      <c r="CC202" s="131"/>
    </row>
    <row r="203" spans="1:81">
      <c r="A203" s="119"/>
      <c r="B203" s="132"/>
      <c r="C203" s="132">
        <v>10</v>
      </c>
      <c r="E203" s="119">
        <f t="shared" si="128"/>
        <v>5</v>
      </c>
      <c r="F203" s="119">
        <f t="shared" si="129"/>
        <v>112.17</v>
      </c>
      <c r="G203" s="120">
        <f t="shared" si="130"/>
        <v>22.434000000000001</v>
      </c>
      <c r="H203" s="119">
        <f t="shared" si="131"/>
        <v>25.02</v>
      </c>
      <c r="I203" s="119">
        <f t="shared" si="132"/>
        <v>20.86</v>
      </c>
      <c r="J203" s="125">
        <f t="shared" si="127"/>
        <v>-22.434000000000001</v>
      </c>
      <c r="K203" s="120">
        <f t="shared" si="133"/>
        <v>1.7358225715780977</v>
      </c>
      <c r="AM203" s="119"/>
      <c r="AN203" s="132"/>
      <c r="AO203" s="132">
        <v>10</v>
      </c>
      <c r="AQ203" s="135">
        <v>25.02</v>
      </c>
      <c r="BA203" s="127"/>
      <c r="BI203" s="119">
        <v>20.86</v>
      </c>
      <c r="BN203" s="119">
        <v>22.36</v>
      </c>
      <c r="BQ203" s="119">
        <v>23.07</v>
      </c>
      <c r="BV203" s="119">
        <v>20.86</v>
      </c>
      <c r="CC203" s="133"/>
    </row>
    <row r="204" spans="1:81">
      <c r="A204" s="119"/>
      <c r="B204" s="132"/>
      <c r="C204" s="132">
        <v>20</v>
      </c>
      <c r="E204" s="119">
        <f t="shared" si="128"/>
        <v>5</v>
      </c>
      <c r="F204" s="119">
        <f t="shared" si="129"/>
        <v>112.12</v>
      </c>
      <c r="G204" s="120">
        <f t="shared" si="130"/>
        <v>22.423999999999999</v>
      </c>
      <c r="H204" s="119">
        <f t="shared" si="131"/>
        <v>25.03</v>
      </c>
      <c r="I204" s="119">
        <f t="shared" si="132"/>
        <v>20.85</v>
      </c>
      <c r="J204" s="125">
        <f t="shared" si="127"/>
        <v>-22.423999999999999</v>
      </c>
      <c r="K204" s="120">
        <f t="shared" si="133"/>
        <v>1.7467913441507543</v>
      </c>
      <c r="AM204" s="119"/>
      <c r="AN204" s="132"/>
      <c r="AO204" s="132">
        <v>20</v>
      </c>
      <c r="AQ204" s="135">
        <v>25.03</v>
      </c>
      <c r="BA204" s="127"/>
      <c r="BI204" s="119">
        <v>20.85</v>
      </c>
      <c r="BN204" s="119">
        <v>22.3</v>
      </c>
      <c r="BQ204" s="119">
        <v>23.09</v>
      </c>
      <c r="BV204" s="119">
        <v>20.85</v>
      </c>
      <c r="CC204" s="133"/>
    </row>
    <row r="205" spans="1:81">
      <c r="A205" s="119"/>
      <c r="B205" s="132"/>
      <c r="C205" s="132">
        <v>30</v>
      </c>
      <c r="E205" s="119">
        <f t="shared" si="128"/>
        <v>5</v>
      </c>
      <c r="F205" s="119">
        <f t="shared" si="129"/>
        <v>111.69999999999999</v>
      </c>
      <c r="G205" s="120">
        <f t="shared" si="130"/>
        <v>22.339999999999996</v>
      </c>
      <c r="H205" s="119">
        <f t="shared" si="131"/>
        <v>25.03</v>
      </c>
      <c r="I205" s="119">
        <f t="shared" si="132"/>
        <v>20.440000000000001</v>
      </c>
      <c r="J205" s="125">
        <f t="shared" si="127"/>
        <v>-22.339999999999996</v>
      </c>
      <c r="K205" s="120">
        <f t="shared" si="133"/>
        <v>1.8430002712967788</v>
      </c>
      <c r="AM205" s="119"/>
      <c r="AN205" s="132"/>
      <c r="AO205" s="132">
        <v>30</v>
      </c>
      <c r="AQ205" s="135">
        <v>25.03</v>
      </c>
      <c r="BA205" s="127"/>
      <c r="BI205" s="119">
        <v>20.440000000000001</v>
      </c>
      <c r="BN205" s="119">
        <v>22.29</v>
      </c>
      <c r="BQ205" s="119">
        <v>23.08</v>
      </c>
      <c r="BV205" s="119">
        <v>20.86</v>
      </c>
      <c r="CC205" s="133"/>
    </row>
    <row r="206" spans="1:81">
      <c r="A206" s="119"/>
      <c r="B206" s="132"/>
      <c r="C206" s="132">
        <v>50</v>
      </c>
      <c r="E206" s="119">
        <f t="shared" si="128"/>
        <v>5</v>
      </c>
      <c r="F206" s="119">
        <f t="shared" si="129"/>
        <v>111.56</v>
      </c>
      <c r="G206" s="120">
        <f t="shared" si="130"/>
        <v>22.312000000000001</v>
      </c>
      <c r="H206" s="119">
        <f t="shared" si="131"/>
        <v>25.01</v>
      </c>
      <c r="I206" s="119">
        <f t="shared" si="132"/>
        <v>20.38</v>
      </c>
      <c r="J206" s="125">
        <f t="shared" si="127"/>
        <v>-22.312000000000001</v>
      </c>
      <c r="K206" s="120">
        <f t="shared" si="133"/>
        <v>1.8529624928745869</v>
      </c>
      <c r="AM206" s="119"/>
      <c r="AN206" s="132"/>
      <c r="AO206" s="132">
        <v>50</v>
      </c>
      <c r="AQ206" s="135">
        <v>25.01</v>
      </c>
      <c r="BA206" s="127"/>
      <c r="BI206" s="119">
        <v>20.38</v>
      </c>
      <c r="BN206" s="119">
        <v>22.22</v>
      </c>
      <c r="BQ206" s="119">
        <v>23.09</v>
      </c>
      <c r="BV206" s="119">
        <v>20.86</v>
      </c>
      <c r="CC206" s="133"/>
    </row>
    <row r="207" spans="1:81">
      <c r="A207" s="119"/>
      <c r="B207" s="132"/>
      <c r="C207" s="132">
        <v>75</v>
      </c>
      <c r="E207" s="119">
        <f t="shared" si="128"/>
        <v>5</v>
      </c>
      <c r="F207" s="119">
        <f t="shared" si="129"/>
        <v>108.69</v>
      </c>
      <c r="G207" s="120">
        <f t="shared" si="130"/>
        <v>21.738</v>
      </c>
      <c r="H207" s="119">
        <f t="shared" si="131"/>
        <v>24.81</v>
      </c>
      <c r="I207" s="119">
        <f t="shared" si="132"/>
        <v>18.5</v>
      </c>
      <c r="J207" s="125">
        <f t="shared" si="127"/>
        <v>-21.738</v>
      </c>
      <c r="K207" s="120">
        <f t="shared" si="133"/>
        <v>2.4167788479709928</v>
      </c>
      <c r="AM207" s="119"/>
      <c r="AN207" s="132"/>
      <c r="AO207" s="132">
        <v>75</v>
      </c>
      <c r="AQ207" s="135">
        <v>24.81</v>
      </c>
      <c r="BA207" s="127"/>
      <c r="BI207" s="119">
        <v>20.399999999999999</v>
      </c>
      <c r="BN207" s="119">
        <v>21.98</v>
      </c>
      <c r="BQ207" s="119">
        <v>23</v>
      </c>
      <c r="BV207" s="119">
        <v>18.5</v>
      </c>
      <c r="CC207" s="133"/>
    </row>
    <row r="208" spans="1:81">
      <c r="A208" s="119"/>
      <c r="B208" s="132"/>
      <c r="C208" s="132">
        <v>100</v>
      </c>
      <c r="E208" s="119">
        <f t="shared" si="128"/>
        <v>5</v>
      </c>
      <c r="F208" s="119">
        <f t="shared" si="129"/>
        <v>103.15</v>
      </c>
      <c r="G208" s="120">
        <f t="shared" si="130"/>
        <v>20.630000000000003</v>
      </c>
      <c r="H208" s="119">
        <f t="shared" si="131"/>
        <v>24.35</v>
      </c>
      <c r="I208" s="119">
        <f t="shared" si="132"/>
        <v>16.02</v>
      </c>
      <c r="J208" s="125">
        <f t="shared" ref="J208:J224" si="134">D208-G208</f>
        <v>-20.630000000000003</v>
      </c>
      <c r="K208" s="120">
        <f t="shared" si="133"/>
        <v>3.5125987530602045</v>
      </c>
      <c r="AM208" s="119"/>
      <c r="AN208" s="132"/>
      <c r="AO208" s="132">
        <v>100</v>
      </c>
      <c r="AQ208" s="135">
        <v>24.35</v>
      </c>
      <c r="BA208" s="127"/>
      <c r="BI208" s="119">
        <v>17.95</v>
      </c>
      <c r="BN208" s="119">
        <v>21.82</v>
      </c>
      <c r="BQ208" s="119">
        <v>23.01</v>
      </c>
      <c r="BV208" s="119">
        <v>16.02</v>
      </c>
      <c r="CC208" s="133"/>
    </row>
    <row r="209" spans="1:81">
      <c r="A209" s="119"/>
      <c r="B209" s="132"/>
      <c r="C209" s="132">
        <v>150</v>
      </c>
      <c r="E209" s="119">
        <f t="shared" si="128"/>
        <v>5</v>
      </c>
      <c r="F209" s="119">
        <f t="shared" si="129"/>
        <v>87.5</v>
      </c>
      <c r="G209" s="120">
        <f t="shared" si="130"/>
        <v>17.5</v>
      </c>
      <c r="H209" s="119">
        <f t="shared" si="131"/>
        <v>22.77</v>
      </c>
      <c r="I209" s="119">
        <f t="shared" si="132"/>
        <v>12.57</v>
      </c>
      <c r="J209" s="125">
        <f t="shared" si="134"/>
        <v>-17.5</v>
      </c>
      <c r="K209" s="120">
        <f t="shared" si="133"/>
        <v>4.2603931743443546</v>
      </c>
      <c r="AM209" s="119"/>
      <c r="AN209" s="132"/>
      <c r="AO209" s="132">
        <v>150</v>
      </c>
      <c r="AQ209" s="135">
        <v>20.84</v>
      </c>
      <c r="BA209" s="127"/>
      <c r="BI209" s="119">
        <v>14.52</v>
      </c>
      <c r="BN209" s="119">
        <v>16.8</v>
      </c>
      <c r="BQ209" s="119">
        <v>22.77</v>
      </c>
      <c r="BV209" s="119">
        <v>12.57</v>
      </c>
      <c r="CC209" s="133"/>
    </row>
    <row r="210" spans="1:81">
      <c r="A210" s="119"/>
      <c r="B210" s="132"/>
      <c r="C210" s="132">
        <v>200</v>
      </c>
      <c r="E210" s="119">
        <f t="shared" si="128"/>
        <v>5</v>
      </c>
      <c r="F210" s="119">
        <f t="shared" si="129"/>
        <v>77.000000000000014</v>
      </c>
      <c r="G210" s="120">
        <f t="shared" si="130"/>
        <v>15.400000000000002</v>
      </c>
      <c r="H210" s="119">
        <f t="shared" si="131"/>
        <v>20.78</v>
      </c>
      <c r="I210" s="119">
        <f t="shared" si="132"/>
        <v>11.35</v>
      </c>
      <c r="J210" s="125">
        <f t="shared" si="134"/>
        <v>-15.400000000000002</v>
      </c>
      <c r="K210" s="120">
        <f t="shared" si="133"/>
        <v>4.4340275145740726</v>
      </c>
      <c r="AM210" s="119"/>
      <c r="AN210" s="132"/>
      <c r="AO210" s="132">
        <v>200</v>
      </c>
      <c r="AQ210" s="135">
        <v>19.350000000000001</v>
      </c>
      <c r="BA210" s="127"/>
      <c r="BI210" s="119">
        <v>11.35</v>
      </c>
      <c r="BN210" s="119">
        <v>14.13</v>
      </c>
      <c r="BQ210" s="119">
        <v>20.78</v>
      </c>
      <c r="BV210" s="119">
        <v>11.39</v>
      </c>
      <c r="CC210" s="133"/>
    </row>
    <row r="211" spans="1:81">
      <c r="A211" s="119"/>
      <c r="B211" s="132"/>
      <c r="C211" s="132">
        <v>300</v>
      </c>
      <c r="E211" s="119">
        <f t="shared" si="128"/>
        <v>1</v>
      </c>
      <c r="F211" s="119">
        <f t="shared" si="129"/>
        <v>13.19</v>
      </c>
      <c r="G211" s="120">
        <f t="shared" si="130"/>
        <v>13.19</v>
      </c>
      <c r="H211" s="119">
        <f t="shared" si="131"/>
        <v>13.19</v>
      </c>
      <c r="I211" s="119">
        <f t="shared" si="132"/>
        <v>13.19</v>
      </c>
      <c r="J211" s="125">
        <f t="shared" si="134"/>
        <v>-13.19</v>
      </c>
      <c r="K211" s="120" t="e">
        <f t="shared" si="133"/>
        <v>#DIV/0!</v>
      </c>
      <c r="AM211" s="119"/>
      <c r="AN211" s="132"/>
      <c r="AO211" s="132">
        <v>300</v>
      </c>
      <c r="AQ211" s="135">
        <v>13.19</v>
      </c>
      <c r="BA211" s="127"/>
      <c r="CC211" s="133"/>
    </row>
    <row r="212" spans="1:81">
      <c r="A212" s="119"/>
      <c r="B212" s="132"/>
      <c r="C212" s="132">
        <v>400</v>
      </c>
      <c r="E212" s="119">
        <f t="shared" si="128"/>
        <v>1</v>
      </c>
      <c r="F212" s="119">
        <f t="shared" si="129"/>
        <v>8.93</v>
      </c>
      <c r="G212" s="120">
        <f t="shared" si="130"/>
        <v>8.93</v>
      </c>
      <c r="H212" s="119">
        <f t="shared" si="131"/>
        <v>8.93</v>
      </c>
      <c r="I212" s="119">
        <f t="shared" si="132"/>
        <v>8.93</v>
      </c>
      <c r="J212" s="125">
        <f t="shared" si="134"/>
        <v>-8.93</v>
      </c>
      <c r="K212" s="120" t="e">
        <f t="shared" si="133"/>
        <v>#DIV/0!</v>
      </c>
      <c r="AM212" s="119"/>
      <c r="AN212" s="132"/>
      <c r="AO212" s="132">
        <v>400</v>
      </c>
      <c r="AQ212" s="135">
        <v>8.93</v>
      </c>
      <c r="BA212" s="127"/>
      <c r="CC212" s="133"/>
    </row>
    <row r="213" spans="1:81">
      <c r="A213" s="119"/>
      <c r="B213" s="132"/>
      <c r="C213" s="132">
        <v>500</v>
      </c>
      <c r="E213" s="119">
        <f t="shared" si="128"/>
        <v>0</v>
      </c>
      <c r="F213" s="119">
        <f t="shared" si="129"/>
        <v>0</v>
      </c>
      <c r="G213" s="120" t="e">
        <f t="shared" si="130"/>
        <v>#DIV/0!</v>
      </c>
      <c r="H213" s="119">
        <f t="shared" si="131"/>
        <v>0</v>
      </c>
      <c r="I213" s="119">
        <f t="shared" si="132"/>
        <v>0</v>
      </c>
      <c r="J213" s="125" t="e">
        <f t="shared" si="134"/>
        <v>#DIV/0!</v>
      </c>
      <c r="K213" s="120" t="e">
        <f t="shared" si="133"/>
        <v>#DIV/0!</v>
      </c>
      <c r="AM213" s="119"/>
      <c r="AN213" s="132"/>
      <c r="AO213" s="132">
        <v>500</v>
      </c>
      <c r="BA213" s="127"/>
      <c r="CC213" s="133"/>
    </row>
    <row r="214" spans="1:81">
      <c r="A214" s="119"/>
      <c r="B214" s="132"/>
      <c r="C214" s="132">
        <v>600</v>
      </c>
      <c r="D214" s="119"/>
      <c r="E214" s="119">
        <f t="shared" si="128"/>
        <v>0</v>
      </c>
      <c r="F214" s="119">
        <f t="shared" si="129"/>
        <v>0</v>
      </c>
      <c r="G214" s="120" t="e">
        <f t="shared" si="130"/>
        <v>#DIV/0!</v>
      </c>
      <c r="H214" s="119">
        <f t="shared" si="131"/>
        <v>0</v>
      </c>
      <c r="I214" s="119">
        <f t="shared" si="132"/>
        <v>0</v>
      </c>
      <c r="J214" s="125" t="e">
        <f t="shared" si="134"/>
        <v>#DIV/0!</v>
      </c>
      <c r="K214" s="120" t="e">
        <f t="shared" si="133"/>
        <v>#DIV/0!</v>
      </c>
      <c r="AM214" s="119"/>
      <c r="AN214" s="132"/>
      <c r="AO214" s="132">
        <v>600</v>
      </c>
      <c r="AP214" s="119"/>
      <c r="AQ214" s="119"/>
      <c r="AR214" s="119"/>
      <c r="AS214" s="119"/>
      <c r="AT214" s="119"/>
      <c r="AU214" s="119"/>
      <c r="AV214" s="119"/>
      <c r="AW214" s="119"/>
      <c r="AX214" s="119"/>
      <c r="AY214" s="119"/>
      <c r="AZ214" s="119"/>
      <c r="BA214" s="127"/>
      <c r="BB214" s="119"/>
      <c r="BC214" s="119"/>
      <c r="BD214" s="119"/>
      <c r="BE214" s="119"/>
      <c r="BF214" s="119"/>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33"/>
    </row>
    <row r="215" spans="1:81">
      <c r="A215" s="119"/>
      <c r="B215" s="127"/>
      <c r="C215" s="127"/>
      <c r="D215" s="119"/>
      <c r="E215" s="119"/>
      <c r="F215" s="119"/>
      <c r="G215" s="120"/>
      <c r="H215" s="119"/>
      <c r="I215" s="119"/>
      <c r="K215" s="120"/>
      <c r="AM215" s="119"/>
      <c r="AN215" s="127"/>
      <c r="AO215" s="127"/>
      <c r="AP215" s="119"/>
      <c r="AQ215" s="119"/>
      <c r="AR215" s="119"/>
      <c r="AS215" s="119"/>
      <c r="AT215" s="119"/>
      <c r="AU215" s="119"/>
      <c r="AV215" s="119"/>
      <c r="AW215" s="119"/>
      <c r="AX215" s="119"/>
      <c r="AY215" s="119"/>
      <c r="AZ215" s="119"/>
      <c r="BA215" s="127"/>
      <c r="BB215" s="119"/>
      <c r="BC215" s="119"/>
      <c r="BD215" s="119"/>
      <c r="BE215" s="119"/>
      <c r="BF215" s="119"/>
      <c r="BG215" s="119"/>
      <c r="BH215" s="119"/>
      <c r="BI215" s="119"/>
      <c r="BJ215" s="119"/>
      <c r="BK215" s="119"/>
      <c r="BL215" s="119"/>
      <c r="BM215" s="119"/>
      <c r="BN215" s="119"/>
      <c r="BO215" s="119"/>
      <c r="BP215" s="119"/>
      <c r="BQ215" s="119"/>
      <c r="BR215" s="119"/>
      <c r="BS215" s="119"/>
      <c r="BT215" s="119"/>
      <c r="BU215" s="119"/>
      <c r="BV215" s="119"/>
      <c r="BW215" s="119"/>
      <c r="BX215" s="119"/>
      <c r="BY215" s="119"/>
      <c r="BZ215" s="119"/>
      <c r="CA215" s="119"/>
      <c r="CB215" s="119"/>
      <c r="CC215" s="127"/>
    </row>
    <row r="216" spans="1:81">
      <c r="A216" s="128"/>
      <c r="B216" s="129"/>
      <c r="C216" s="129" t="s">
        <v>14</v>
      </c>
      <c r="D216" s="128"/>
      <c r="E216" s="119">
        <f>COUNT(AP216:CC216)</f>
        <v>5</v>
      </c>
      <c r="F216" s="119">
        <f>SUM(AP216:CC216)</f>
        <v>1140</v>
      </c>
      <c r="G216" s="120">
        <f>AVERAGE(AP216:CC216)</f>
        <v>228</v>
      </c>
      <c r="H216" s="119">
        <f>MAX(AP216:CC216)</f>
        <v>353</v>
      </c>
      <c r="I216" s="119">
        <f>MIN(AP216:CC216)</f>
        <v>67</v>
      </c>
      <c r="J216" s="125">
        <f>D216-G216</f>
        <v>-228</v>
      </c>
      <c r="K216" s="120">
        <f>STDEV(AP216:CC216)</f>
        <v>104.13692908858029</v>
      </c>
      <c r="AM216" s="128"/>
      <c r="AN216" s="129"/>
      <c r="AO216" s="129" t="s">
        <v>14</v>
      </c>
      <c r="AP216" s="128"/>
      <c r="AQ216" s="128">
        <v>220</v>
      </c>
      <c r="AR216" s="128"/>
      <c r="AS216" s="128"/>
      <c r="AT216" s="128"/>
      <c r="AU216" s="128"/>
      <c r="AV216" s="128"/>
      <c r="AW216" s="128"/>
      <c r="AX216" s="128"/>
      <c r="AY216" s="128"/>
      <c r="AZ216" s="128"/>
      <c r="BA216" s="127"/>
      <c r="BB216" s="128"/>
      <c r="BC216" s="128"/>
      <c r="BD216" s="128"/>
      <c r="BE216" s="128"/>
      <c r="BF216" s="128"/>
      <c r="BG216" s="128"/>
      <c r="BH216" s="128"/>
      <c r="BI216" s="128">
        <v>67</v>
      </c>
      <c r="BJ216" s="128"/>
      <c r="BK216" s="128"/>
      <c r="BL216" s="128"/>
      <c r="BM216" s="128"/>
      <c r="BN216" s="128">
        <v>270</v>
      </c>
      <c r="BO216" s="128"/>
      <c r="BP216" s="128"/>
      <c r="BQ216" s="128">
        <v>230</v>
      </c>
      <c r="BR216" s="128"/>
      <c r="BS216" s="128"/>
      <c r="BT216" s="128"/>
      <c r="BU216" s="128"/>
      <c r="BV216" s="128">
        <v>353</v>
      </c>
      <c r="BW216" s="128"/>
      <c r="BX216" s="128"/>
      <c r="BY216" s="128"/>
      <c r="BZ216" s="128"/>
      <c r="CA216" s="128"/>
      <c r="CB216" s="128"/>
      <c r="CC216" s="131"/>
    </row>
    <row r="217" spans="1:81">
      <c r="A217" s="119"/>
      <c r="B217" s="132"/>
      <c r="C217" s="132" t="s">
        <v>15</v>
      </c>
      <c r="D217" s="119"/>
      <c r="E217" s="119">
        <f>COUNT(AP217:CC217)</f>
        <v>5</v>
      </c>
      <c r="F217" s="119">
        <f>SUM(AP217:CC217)</f>
        <v>7.41</v>
      </c>
      <c r="G217" s="120">
        <f>AVERAGE(AP217:CC217)</f>
        <v>1.482</v>
      </c>
      <c r="H217" s="119">
        <f>MAX(AP217:CC217)</f>
        <v>3.3</v>
      </c>
      <c r="I217" s="119">
        <f>MIN(AP217:CC217)</f>
        <v>0.7</v>
      </c>
      <c r="J217" s="125">
        <f>D217-G217</f>
        <v>-1.482</v>
      </c>
      <c r="K217" s="120">
        <f>STDEV(AP217:CC217)</f>
        <v>1.0581209760703165</v>
      </c>
      <c r="AM217" s="119"/>
      <c r="AN217" s="132"/>
      <c r="AO217" s="132" t="s">
        <v>15</v>
      </c>
      <c r="AP217" s="119"/>
      <c r="AQ217" s="119">
        <v>3.3</v>
      </c>
      <c r="AR217" s="119"/>
      <c r="AS217" s="119"/>
      <c r="AT217" s="119"/>
      <c r="AU217" s="119"/>
      <c r="AV217" s="119"/>
      <c r="AW217" s="119"/>
      <c r="AX217" s="119"/>
      <c r="AY217" s="119"/>
      <c r="AZ217" s="119"/>
      <c r="BA217" s="127"/>
      <c r="BB217" s="119"/>
      <c r="BC217" s="119"/>
      <c r="BD217" s="119"/>
      <c r="BE217" s="119"/>
      <c r="BF217" s="119"/>
      <c r="BG217" s="119"/>
      <c r="BH217" s="119"/>
      <c r="BI217" s="119">
        <v>1.01</v>
      </c>
      <c r="BJ217" s="119"/>
      <c r="BK217" s="119"/>
      <c r="BL217" s="119"/>
      <c r="BM217" s="119"/>
      <c r="BN217" s="119">
        <v>1.5</v>
      </c>
      <c r="BO217" s="119"/>
      <c r="BP217" s="119"/>
      <c r="BQ217" s="119">
        <v>0.7</v>
      </c>
      <c r="BR217" s="119"/>
      <c r="BS217" s="119"/>
      <c r="BT217" s="119"/>
      <c r="BU217" s="119"/>
      <c r="BV217" s="119">
        <v>0.9</v>
      </c>
      <c r="BW217" s="119"/>
      <c r="BX217" s="119"/>
      <c r="BY217" s="119"/>
      <c r="BZ217" s="119"/>
      <c r="CA217" s="119"/>
      <c r="CB217" s="119"/>
      <c r="CC217" s="133"/>
    </row>
    <row r="218" spans="1:81">
      <c r="A218" s="119" t="s">
        <v>0</v>
      </c>
      <c r="B218" s="119" t="s">
        <v>1</v>
      </c>
      <c r="C218" s="119" t="s">
        <v>2</v>
      </c>
      <c r="D218" s="123"/>
      <c r="E218" s="119" t="s">
        <v>3</v>
      </c>
      <c r="F218" s="119" t="s">
        <v>74</v>
      </c>
      <c r="G218" s="120" t="s">
        <v>4</v>
      </c>
      <c r="H218" s="119" t="s">
        <v>5</v>
      </c>
      <c r="I218" s="119" t="s">
        <v>6</v>
      </c>
      <c r="J218" s="120" t="s">
        <v>7</v>
      </c>
      <c r="K218" s="120" t="s">
        <v>8</v>
      </c>
      <c r="AM218" s="123" t="s">
        <v>10</v>
      </c>
      <c r="AN218" s="123" t="s">
        <v>11</v>
      </c>
      <c r="AO218" s="123" t="s">
        <v>12</v>
      </c>
      <c r="AP218" s="123">
        <v>2007</v>
      </c>
      <c r="AQ218" s="119">
        <v>2006</v>
      </c>
      <c r="AR218" s="119">
        <v>2005</v>
      </c>
      <c r="AS218" s="123"/>
      <c r="AT218" s="123"/>
      <c r="AU218" s="123"/>
      <c r="AV218" s="123"/>
      <c r="AW218" s="123"/>
      <c r="AX218" s="123"/>
      <c r="AY218" s="123"/>
      <c r="AZ218" s="123"/>
      <c r="BA218" s="122">
        <v>1996</v>
      </c>
      <c r="BB218" s="123">
        <v>1995</v>
      </c>
      <c r="BC218" s="123">
        <v>1994</v>
      </c>
      <c r="BD218" s="123"/>
      <c r="BE218" s="123">
        <v>1992</v>
      </c>
      <c r="BF218" s="123">
        <v>1991</v>
      </c>
      <c r="BG218" s="123">
        <v>1990</v>
      </c>
      <c r="BH218" s="123">
        <v>1990</v>
      </c>
      <c r="BI218" s="123">
        <v>1990</v>
      </c>
      <c r="BJ218" s="123">
        <v>1989</v>
      </c>
      <c r="BK218" s="123">
        <v>1989</v>
      </c>
      <c r="BL218" s="123">
        <v>1988</v>
      </c>
      <c r="BM218" s="123">
        <v>1987</v>
      </c>
      <c r="BN218" s="123">
        <v>1987</v>
      </c>
      <c r="BO218" s="123">
        <v>1986</v>
      </c>
      <c r="BP218" s="123">
        <v>1986</v>
      </c>
      <c r="BQ218" s="123">
        <v>1986</v>
      </c>
      <c r="BR218" s="123">
        <v>1985</v>
      </c>
      <c r="BS218" s="123">
        <v>1985</v>
      </c>
      <c r="BT218" s="123">
        <v>1985</v>
      </c>
      <c r="BU218" s="123">
        <v>1984</v>
      </c>
      <c r="BV218" s="123">
        <v>1984</v>
      </c>
      <c r="BW218" s="123">
        <v>1984</v>
      </c>
      <c r="BX218" s="123">
        <v>1983</v>
      </c>
      <c r="BY218" s="123">
        <v>1983</v>
      </c>
      <c r="BZ218" s="123">
        <v>1983</v>
      </c>
      <c r="CA218" s="123">
        <v>1982</v>
      </c>
      <c r="CB218" s="123">
        <v>1981</v>
      </c>
      <c r="CC218" s="123">
        <v>1980</v>
      </c>
    </row>
    <row r="219" spans="1:81">
      <c r="A219" s="123">
        <v>11</v>
      </c>
      <c r="B219" s="124">
        <v>66</v>
      </c>
      <c r="C219" s="124" t="s">
        <v>13</v>
      </c>
      <c r="D219" s="123"/>
      <c r="E219" s="119">
        <f t="shared" ref="E219:E232" si="135">COUNT(AP219:CC219)</f>
        <v>5</v>
      </c>
      <c r="F219" s="119">
        <f t="shared" ref="F219:F232" si="136">SUM(AP219:CC219)</f>
        <v>82</v>
      </c>
      <c r="G219" s="120">
        <f t="shared" ref="G219:G232" si="137">AVERAGE(AP219:CC219)</f>
        <v>16.399999999999999</v>
      </c>
      <c r="H219" s="119">
        <f t="shared" ref="H219:H232" si="138">MAX(AP219:CC219)</f>
        <v>26</v>
      </c>
      <c r="I219" s="119">
        <f t="shared" ref="I219:I232" si="139">MIN(AP219:CC219)</f>
        <v>9</v>
      </c>
      <c r="J219" s="125">
        <f t="shared" si="134"/>
        <v>-16.399999999999999</v>
      </c>
      <c r="K219" s="120">
        <f t="shared" ref="K219:K232" si="140">STDEV(AP219:CC219)</f>
        <v>6.4265076052238523</v>
      </c>
      <c r="AM219" s="123">
        <v>11</v>
      </c>
      <c r="AN219" s="124">
        <v>66</v>
      </c>
      <c r="AO219" s="124" t="s">
        <v>13</v>
      </c>
      <c r="AP219" s="123"/>
      <c r="AQ219" s="123">
        <v>9</v>
      </c>
      <c r="AR219" s="123"/>
      <c r="AS219" s="123"/>
      <c r="AT219" s="123"/>
      <c r="AU219" s="123"/>
      <c r="AV219" s="123"/>
      <c r="AW219" s="123"/>
      <c r="AX219" s="123"/>
      <c r="AY219" s="123"/>
      <c r="AZ219" s="123"/>
      <c r="BA219" s="127"/>
      <c r="BB219" s="123"/>
      <c r="BC219" s="123"/>
      <c r="BD219" s="123"/>
      <c r="BE219" s="123"/>
      <c r="BF219" s="123"/>
      <c r="BG219" s="123"/>
      <c r="BH219" s="123"/>
      <c r="BI219" s="123">
        <v>14</v>
      </c>
      <c r="BJ219" s="123"/>
      <c r="BK219" s="123"/>
      <c r="BL219" s="123"/>
      <c r="BM219" s="123"/>
      <c r="BN219" s="123">
        <v>26</v>
      </c>
      <c r="BO219" s="123"/>
      <c r="BP219" s="123"/>
      <c r="BQ219" s="123">
        <v>19</v>
      </c>
      <c r="BR219" s="123"/>
      <c r="BS219" s="123"/>
      <c r="BT219" s="123"/>
      <c r="BU219" s="123"/>
      <c r="BV219" s="123">
        <v>14</v>
      </c>
      <c r="BW219" s="123"/>
      <c r="BX219" s="123"/>
      <c r="BY219" s="123"/>
      <c r="BZ219" s="123"/>
      <c r="CA219" s="123"/>
      <c r="CB219" s="123"/>
      <c r="CC219" s="126"/>
    </row>
    <row r="220" spans="1:81">
      <c r="A220" s="119"/>
      <c r="B220" s="132"/>
      <c r="C220" s="129">
        <v>0</v>
      </c>
      <c r="D220" s="128"/>
      <c r="E220" s="119">
        <f t="shared" si="135"/>
        <v>5</v>
      </c>
      <c r="F220" s="119">
        <f t="shared" si="136"/>
        <v>115.00000000000001</v>
      </c>
      <c r="G220" s="120">
        <f t="shared" si="137"/>
        <v>23.000000000000004</v>
      </c>
      <c r="H220" s="119">
        <f t="shared" si="138"/>
        <v>25.2</v>
      </c>
      <c r="I220" s="119">
        <f t="shared" si="139"/>
        <v>21.7</v>
      </c>
      <c r="J220" s="125">
        <f t="shared" si="134"/>
        <v>-23.000000000000004</v>
      </c>
      <c r="K220" s="120">
        <f t="shared" si="140"/>
        <v>1.3999999999999997</v>
      </c>
      <c r="AM220" s="119"/>
      <c r="AN220" s="132"/>
      <c r="AO220" s="129">
        <v>0</v>
      </c>
      <c r="AP220" s="128"/>
      <c r="AQ220" s="128">
        <v>25.2</v>
      </c>
      <c r="AR220" s="128"/>
      <c r="AS220" s="128"/>
      <c r="AT220" s="128"/>
      <c r="AU220" s="128"/>
      <c r="AV220" s="128"/>
      <c r="AW220" s="128"/>
      <c r="AX220" s="128"/>
      <c r="AY220" s="128"/>
      <c r="AZ220" s="128"/>
      <c r="BA220" s="127"/>
      <c r="BB220" s="128"/>
      <c r="BC220" s="128"/>
      <c r="BD220" s="128"/>
      <c r="BE220" s="128"/>
      <c r="BF220" s="128"/>
      <c r="BG220" s="128"/>
      <c r="BH220" s="128"/>
      <c r="BI220" s="128">
        <v>22.5</v>
      </c>
      <c r="BJ220" s="128"/>
      <c r="BK220" s="128"/>
      <c r="BL220" s="128"/>
      <c r="BM220" s="128"/>
      <c r="BN220" s="128">
        <v>22.1</v>
      </c>
      <c r="BO220" s="128"/>
      <c r="BP220" s="128"/>
      <c r="BQ220" s="128">
        <v>23.5</v>
      </c>
      <c r="BR220" s="128"/>
      <c r="BS220" s="128"/>
      <c r="BT220" s="128"/>
      <c r="BU220" s="128"/>
      <c r="BV220" s="128">
        <v>21.7</v>
      </c>
      <c r="BW220" s="128"/>
      <c r="BX220" s="128"/>
      <c r="BY220" s="128"/>
      <c r="BZ220" s="128"/>
      <c r="CA220" s="128"/>
      <c r="CB220" s="128"/>
      <c r="CC220" s="131"/>
    </row>
    <row r="221" spans="1:81">
      <c r="A221" s="119"/>
      <c r="B221" s="132"/>
      <c r="C221" s="132">
        <v>10</v>
      </c>
      <c r="E221" s="119">
        <f t="shared" si="135"/>
        <v>5</v>
      </c>
      <c r="F221" s="119">
        <f t="shared" si="136"/>
        <v>112.57000000000001</v>
      </c>
      <c r="G221" s="120">
        <f t="shared" si="137"/>
        <v>22.514000000000003</v>
      </c>
      <c r="H221" s="119">
        <f t="shared" si="138"/>
        <v>25.26</v>
      </c>
      <c r="I221" s="119">
        <f t="shared" si="139"/>
        <v>20.170000000000002</v>
      </c>
      <c r="J221" s="125">
        <f t="shared" si="134"/>
        <v>-22.514000000000003</v>
      </c>
      <c r="K221" s="120">
        <f t="shared" si="140"/>
        <v>1.8745746184134684</v>
      </c>
      <c r="AM221" s="119"/>
      <c r="AN221" s="132"/>
      <c r="AO221" s="132">
        <v>10</v>
      </c>
      <c r="AQ221" s="135">
        <v>25.26</v>
      </c>
      <c r="BA221" s="127"/>
      <c r="BI221" s="119">
        <v>20.170000000000002</v>
      </c>
      <c r="BN221" s="119">
        <v>22.11</v>
      </c>
      <c r="BQ221" s="119">
        <v>23.17</v>
      </c>
      <c r="BV221" s="119">
        <v>21.86</v>
      </c>
      <c r="CC221" s="133"/>
    </row>
    <row r="222" spans="1:81">
      <c r="A222" s="119"/>
      <c r="B222" s="132"/>
      <c r="C222" s="132">
        <v>20</v>
      </c>
      <c r="E222" s="119">
        <f t="shared" si="135"/>
        <v>5</v>
      </c>
      <c r="F222" s="119">
        <f t="shared" si="136"/>
        <v>112.32000000000001</v>
      </c>
      <c r="G222" s="120">
        <f t="shared" si="137"/>
        <v>22.464000000000002</v>
      </c>
      <c r="H222" s="119">
        <f t="shared" si="138"/>
        <v>25.26</v>
      </c>
      <c r="I222" s="119">
        <f t="shared" si="139"/>
        <v>20.11</v>
      </c>
      <c r="J222" s="125">
        <f t="shared" si="134"/>
        <v>-22.464000000000002</v>
      </c>
      <c r="K222" s="120">
        <f t="shared" si="140"/>
        <v>1.9127545582222518</v>
      </c>
      <c r="AM222" s="119"/>
      <c r="AN222" s="132"/>
      <c r="AO222" s="132">
        <v>20</v>
      </c>
      <c r="AQ222" s="135">
        <v>25.26</v>
      </c>
      <c r="BA222" s="127"/>
      <c r="BI222" s="119">
        <v>20.11</v>
      </c>
      <c r="BN222" s="119">
        <v>22.1</v>
      </c>
      <c r="BQ222" s="119">
        <v>23.18</v>
      </c>
      <c r="BV222" s="119">
        <v>21.67</v>
      </c>
      <c r="CC222" s="133"/>
    </row>
    <row r="223" spans="1:81">
      <c r="A223" s="119"/>
      <c r="B223" s="132"/>
      <c r="C223" s="132">
        <v>30</v>
      </c>
      <c r="E223" s="119">
        <f t="shared" si="135"/>
        <v>5</v>
      </c>
      <c r="F223" s="119">
        <f t="shared" si="136"/>
        <v>112.03999999999999</v>
      </c>
      <c r="G223" s="120">
        <f t="shared" si="137"/>
        <v>22.407999999999998</v>
      </c>
      <c r="H223" s="119">
        <f t="shared" si="138"/>
        <v>25.26</v>
      </c>
      <c r="I223" s="119">
        <f t="shared" si="139"/>
        <v>20.09</v>
      </c>
      <c r="J223" s="125">
        <f t="shared" si="134"/>
        <v>-22.407999999999998</v>
      </c>
      <c r="K223" s="120">
        <f t="shared" si="140"/>
        <v>1.9489663927323124</v>
      </c>
      <c r="AM223" s="119"/>
      <c r="AN223" s="132"/>
      <c r="AO223" s="132">
        <v>30</v>
      </c>
      <c r="AQ223" s="135">
        <v>25.26</v>
      </c>
      <c r="BA223" s="127"/>
      <c r="BI223" s="119">
        <v>20.09</v>
      </c>
      <c r="BN223" s="119">
        <v>22.1</v>
      </c>
      <c r="BQ223" s="119">
        <v>23.18</v>
      </c>
      <c r="BV223" s="119">
        <v>21.41</v>
      </c>
      <c r="CC223" s="133"/>
    </row>
    <row r="224" spans="1:81">
      <c r="A224" s="119"/>
      <c r="B224" s="132"/>
      <c r="C224" s="132">
        <v>50</v>
      </c>
      <c r="E224" s="119">
        <f t="shared" si="135"/>
        <v>5</v>
      </c>
      <c r="F224" s="119">
        <f t="shared" si="136"/>
        <v>110.88999999999999</v>
      </c>
      <c r="G224" s="120">
        <f t="shared" si="137"/>
        <v>22.177999999999997</v>
      </c>
      <c r="H224" s="119">
        <f t="shared" si="138"/>
        <v>25.25</v>
      </c>
      <c r="I224" s="119">
        <f t="shared" si="139"/>
        <v>20.05</v>
      </c>
      <c r="J224" s="125">
        <f t="shared" si="134"/>
        <v>-22.177999999999997</v>
      </c>
      <c r="K224" s="120">
        <f t="shared" si="140"/>
        <v>2.1034543018568281</v>
      </c>
      <c r="AM224" s="119"/>
      <c r="AN224" s="132"/>
      <c r="AO224" s="132">
        <v>50</v>
      </c>
      <c r="AQ224" s="135">
        <v>25.25</v>
      </c>
      <c r="BA224" s="127"/>
      <c r="BI224" s="119">
        <v>20.05</v>
      </c>
      <c r="BN224" s="119">
        <v>21.91</v>
      </c>
      <c r="BQ224" s="119">
        <v>23.15</v>
      </c>
      <c r="BV224" s="119">
        <v>20.53</v>
      </c>
      <c r="CC224" s="133"/>
    </row>
    <row r="225" spans="1:81">
      <c r="A225" s="119"/>
      <c r="B225" s="132"/>
      <c r="C225" s="132">
        <v>75</v>
      </c>
      <c r="E225" s="119">
        <f t="shared" si="135"/>
        <v>5</v>
      </c>
      <c r="F225" s="119">
        <f t="shared" si="136"/>
        <v>107.97</v>
      </c>
      <c r="G225" s="120">
        <f t="shared" si="137"/>
        <v>21.594000000000001</v>
      </c>
      <c r="H225" s="119">
        <f t="shared" si="138"/>
        <v>25.19</v>
      </c>
      <c r="I225" s="119">
        <f t="shared" si="139"/>
        <v>17.829999999999998</v>
      </c>
      <c r="J225" s="125">
        <f t="shared" ref="J225:J241" si="141">D225-G225</f>
        <v>-21.594000000000001</v>
      </c>
      <c r="K225" s="120">
        <f t="shared" si="140"/>
        <v>2.81533834556347</v>
      </c>
      <c r="AM225" s="119"/>
      <c r="AN225" s="132"/>
      <c r="AO225" s="132">
        <v>75</v>
      </c>
      <c r="AQ225" s="135">
        <v>25.19</v>
      </c>
      <c r="BA225" s="127"/>
      <c r="BI225" s="119">
        <v>20.04</v>
      </c>
      <c r="BN225" s="119">
        <v>21.86</v>
      </c>
      <c r="BQ225" s="119">
        <v>23.05</v>
      </c>
      <c r="BV225" s="119">
        <v>17.829999999999998</v>
      </c>
      <c r="CC225" s="133"/>
    </row>
    <row r="226" spans="1:81">
      <c r="A226" s="119"/>
      <c r="B226" s="132"/>
      <c r="C226" s="132">
        <v>100</v>
      </c>
      <c r="E226" s="119">
        <f t="shared" si="135"/>
        <v>5</v>
      </c>
      <c r="F226" s="119">
        <f t="shared" si="136"/>
        <v>106.44</v>
      </c>
      <c r="G226" s="120">
        <f t="shared" si="137"/>
        <v>21.288</v>
      </c>
      <c r="H226" s="119">
        <f t="shared" si="138"/>
        <v>25.18</v>
      </c>
      <c r="I226" s="119">
        <f t="shared" si="139"/>
        <v>16.91</v>
      </c>
      <c r="J226" s="125">
        <f t="shared" si="141"/>
        <v>-21.288</v>
      </c>
      <c r="K226" s="120">
        <f t="shared" si="140"/>
        <v>3.1761407399547119</v>
      </c>
      <c r="AM226" s="119"/>
      <c r="AN226" s="132"/>
      <c r="AO226" s="132">
        <v>100</v>
      </c>
      <c r="AQ226" s="135">
        <v>25.18</v>
      </c>
      <c r="BA226" s="127"/>
      <c r="BI226" s="119">
        <v>19.59</v>
      </c>
      <c r="BN226" s="119">
        <v>21.76</v>
      </c>
      <c r="BQ226" s="119">
        <v>23</v>
      </c>
      <c r="BV226" s="119">
        <v>16.91</v>
      </c>
      <c r="CC226" s="133"/>
    </row>
    <row r="227" spans="1:81">
      <c r="A227" s="119"/>
      <c r="B227" s="132"/>
      <c r="C227" s="132">
        <v>150</v>
      </c>
      <c r="E227" s="119">
        <f t="shared" si="135"/>
        <v>5</v>
      </c>
      <c r="F227" s="119">
        <f t="shared" si="136"/>
        <v>92.96</v>
      </c>
      <c r="G227" s="120">
        <f t="shared" si="137"/>
        <v>18.591999999999999</v>
      </c>
      <c r="H227" s="119">
        <f t="shared" si="138"/>
        <v>22.91</v>
      </c>
      <c r="I227" s="119">
        <f t="shared" si="139"/>
        <v>13.77</v>
      </c>
      <c r="J227" s="125">
        <f t="shared" si="141"/>
        <v>-18.591999999999999</v>
      </c>
      <c r="K227" s="120">
        <f t="shared" si="140"/>
        <v>4.1695047667558862</v>
      </c>
      <c r="AM227" s="119"/>
      <c r="AN227" s="132"/>
      <c r="AO227" s="132">
        <v>150</v>
      </c>
      <c r="AQ227" s="135">
        <v>21.98</v>
      </c>
      <c r="BA227" s="127"/>
      <c r="BI227" s="119">
        <v>14.7</v>
      </c>
      <c r="BN227" s="119">
        <v>19.600000000000001</v>
      </c>
      <c r="BQ227" s="119">
        <v>22.91</v>
      </c>
      <c r="BV227" s="119">
        <v>13.77</v>
      </c>
      <c r="CC227" s="133"/>
    </row>
    <row r="228" spans="1:81">
      <c r="A228" s="119"/>
      <c r="B228" s="132"/>
      <c r="C228" s="132">
        <v>200</v>
      </c>
      <c r="E228" s="119">
        <f t="shared" si="135"/>
        <v>5</v>
      </c>
      <c r="F228" s="119">
        <f t="shared" si="136"/>
        <v>78.39</v>
      </c>
      <c r="G228" s="120">
        <f t="shared" si="137"/>
        <v>15.678000000000001</v>
      </c>
      <c r="H228" s="119">
        <f t="shared" si="138"/>
        <v>21.03</v>
      </c>
      <c r="I228" s="119">
        <f t="shared" si="139"/>
        <v>10.14</v>
      </c>
      <c r="J228" s="125">
        <f t="shared" si="141"/>
        <v>-15.678000000000001</v>
      </c>
      <c r="K228" s="120">
        <f t="shared" si="140"/>
        <v>4.661230524228551</v>
      </c>
      <c r="AM228" s="119"/>
      <c r="AN228" s="132"/>
      <c r="AO228" s="132">
        <v>200</v>
      </c>
      <c r="AQ228" s="135">
        <v>19.649999999999999</v>
      </c>
      <c r="BA228" s="127"/>
      <c r="BI228" s="119">
        <v>12.26</v>
      </c>
      <c r="BN228" s="119">
        <v>15.31</v>
      </c>
      <c r="BQ228" s="119">
        <v>21.03</v>
      </c>
      <c r="BV228" s="119">
        <v>10.14</v>
      </c>
      <c r="CC228" s="133"/>
    </row>
    <row r="229" spans="1:81">
      <c r="A229" s="119"/>
      <c r="B229" s="132"/>
      <c r="C229" s="132">
        <v>300</v>
      </c>
      <c r="E229" s="119">
        <f t="shared" si="135"/>
        <v>1</v>
      </c>
      <c r="F229" s="119">
        <f t="shared" si="136"/>
        <v>16.25</v>
      </c>
      <c r="G229" s="120">
        <f t="shared" si="137"/>
        <v>16.25</v>
      </c>
      <c r="H229" s="119">
        <f t="shared" si="138"/>
        <v>16.25</v>
      </c>
      <c r="I229" s="119">
        <f t="shared" si="139"/>
        <v>16.25</v>
      </c>
      <c r="J229" s="125">
        <f t="shared" si="141"/>
        <v>-16.25</v>
      </c>
      <c r="K229" s="120" t="e">
        <f t="shared" si="140"/>
        <v>#DIV/0!</v>
      </c>
      <c r="AM229" s="119"/>
      <c r="AN229" s="132"/>
      <c r="AO229" s="132">
        <v>300</v>
      </c>
      <c r="AQ229" s="135">
        <v>16.25</v>
      </c>
      <c r="BA229" s="127"/>
      <c r="CC229" s="133"/>
    </row>
    <row r="230" spans="1:81">
      <c r="A230" s="119"/>
      <c r="B230" s="132"/>
      <c r="C230" s="132">
        <v>400</v>
      </c>
      <c r="E230" s="119">
        <f t="shared" si="135"/>
        <v>1</v>
      </c>
      <c r="F230" s="119">
        <f t="shared" si="136"/>
        <v>13.62</v>
      </c>
      <c r="G230" s="120">
        <f t="shared" si="137"/>
        <v>13.62</v>
      </c>
      <c r="H230" s="119">
        <f t="shared" si="138"/>
        <v>13.62</v>
      </c>
      <c r="I230" s="119">
        <f t="shared" si="139"/>
        <v>13.62</v>
      </c>
      <c r="J230" s="125">
        <f t="shared" si="141"/>
        <v>-13.62</v>
      </c>
      <c r="K230" s="120" t="e">
        <f t="shared" si="140"/>
        <v>#DIV/0!</v>
      </c>
      <c r="AM230" s="119"/>
      <c r="AN230" s="132"/>
      <c r="AO230" s="132">
        <v>400</v>
      </c>
      <c r="AQ230" s="135">
        <v>13.62</v>
      </c>
      <c r="BA230" s="127"/>
      <c r="CC230" s="133"/>
    </row>
    <row r="231" spans="1:81">
      <c r="A231" s="119"/>
      <c r="B231" s="132"/>
      <c r="C231" s="132">
        <v>500</v>
      </c>
      <c r="E231" s="119">
        <f t="shared" si="135"/>
        <v>1</v>
      </c>
      <c r="F231" s="119">
        <f t="shared" si="136"/>
        <v>10.34</v>
      </c>
      <c r="G231" s="120">
        <f t="shared" si="137"/>
        <v>10.34</v>
      </c>
      <c r="H231" s="119">
        <f t="shared" si="138"/>
        <v>10.34</v>
      </c>
      <c r="I231" s="119">
        <f t="shared" si="139"/>
        <v>10.34</v>
      </c>
      <c r="J231" s="125">
        <f t="shared" si="141"/>
        <v>-10.34</v>
      </c>
      <c r="K231" s="120" t="e">
        <f t="shared" si="140"/>
        <v>#DIV/0!</v>
      </c>
      <c r="AM231" s="119"/>
      <c r="AN231" s="132"/>
      <c r="AO231" s="132">
        <v>500</v>
      </c>
      <c r="AQ231" s="135">
        <v>10.34</v>
      </c>
      <c r="BA231" s="127"/>
      <c r="CC231" s="133"/>
    </row>
    <row r="232" spans="1:81">
      <c r="A232" s="119"/>
      <c r="B232" s="132"/>
      <c r="C232" s="132">
        <v>600</v>
      </c>
      <c r="D232" s="119"/>
      <c r="E232" s="119">
        <f t="shared" si="135"/>
        <v>0</v>
      </c>
      <c r="F232" s="119">
        <f t="shared" si="136"/>
        <v>0</v>
      </c>
      <c r="G232" s="120" t="e">
        <f t="shared" si="137"/>
        <v>#DIV/0!</v>
      </c>
      <c r="H232" s="119">
        <f t="shared" si="138"/>
        <v>0</v>
      </c>
      <c r="I232" s="119">
        <f t="shared" si="139"/>
        <v>0</v>
      </c>
      <c r="J232" s="125" t="e">
        <f t="shared" si="141"/>
        <v>#DIV/0!</v>
      </c>
      <c r="K232" s="120" t="e">
        <f t="shared" si="140"/>
        <v>#DIV/0!</v>
      </c>
      <c r="AM232" s="119"/>
      <c r="AN232" s="132"/>
      <c r="AO232" s="132">
        <v>600</v>
      </c>
      <c r="AP232" s="119"/>
      <c r="AQ232" s="119"/>
      <c r="AR232" s="119"/>
      <c r="AS232" s="119"/>
      <c r="AT232" s="119"/>
      <c r="AU232" s="119"/>
      <c r="AV232" s="119"/>
      <c r="AW232" s="119"/>
      <c r="AX232" s="119"/>
      <c r="AY232" s="119"/>
      <c r="AZ232" s="119"/>
      <c r="BA232" s="127"/>
      <c r="BB232" s="119"/>
      <c r="BC232" s="119"/>
      <c r="BD232" s="119"/>
      <c r="BE232" s="119"/>
      <c r="BF232" s="119"/>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c r="CA232" s="119"/>
      <c r="CB232" s="119"/>
      <c r="CC232" s="133"/>
    </row>
    <row r="233" spans="1:81">
      <c r="A233" s="119"/>
      <c r="B233" s="127"/>
      <c r="C233" s="127"/>
      <c r="D233" s="119"/>
      <c r="E233" s="119"/>
      <c r="F233" s="119"/>
      <c r="G233" s="120"/>
      <c r="H233" s="119"/>
      <c r="I233" s="119"/>
      <c r="K233" s="120"/>
      <c r="AM233" s="119"/>
      <c r="AN233" s="127"/>
      <c r="AO233" s="127"/>
      <c r="AP233" s="119"/>
      <c r="AQ233" s="119"/>
      <c r="AR233" s="119"/>
      <c r="AS233" s="119"/>
      <c r="AT233" s="119"/>
      <c r="AU233" s="119"/>
      <c r="AV233" s="119"/>
      <c r="AW233" s="119"/>
      <c r="AX233" s="119"/>
      <c r="AY233" s="119"/>
      <c r="AZ233" s="119"/>
      <c r="BA233" s="127"/>
      <c r="BB233" s="119"/>
      <c r="BC233" s="119"/>
      <c r="BD233" s="119"/>
      <c r="BE233" s="119"/>
      <c r="BF233" s="119"/>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c r="CA233" s="119"/>
      <c r="CB233" s="119"/>
      <c r="CC233" s="127"/>
    </row>
    <row r="234" spans="1:81">
      <c r="A234" s="128"/>
      <c r="B234" s="129"/>
      <c r="C234" s="129" t="s">
        <v>14</v>
      </c>
      <c r="D234" s="128"/>
      <c r="E234" s="119">
        <f>COUNT(AP234:CC234)</f>
        <v>4</v>
      </c>
      <c r="F234" s="119">
        <f>SUM(AP234:CC234)</f>
        <v>424</v>
      </c>
      <c r="G234" s="120">
        <f>AVERAGE(AP234:CC234)</f>
        <v>106</v>
      </c>
      <c r="H234" s="119">
        <f>MAX(AP234:CC234)</f>
        <v>210</v>
      </c>
      <c r="I234" s="119">
        <f>MIN(AP234:CC234)</f>
        <v>28</v>
      </c>
      <c r="J234" s="125">
        <f>D234-G234</f>
        <v>-106</v>
      </c>
      <c r="K234" s="120">
        <f>STDEV(AP234:CC234)</f>
        <v>82.865352631040352</v>
      </c>
      <c r="AM234" s="128"/>
      <c r="AN234" s="129"/>
      <c r="AO234" s="129" t="s">
        <v>14</v>
      </c>
      <c r="AP234" s="128"/>
      <c r="AQ234" s="128">
        <v>134</v>
      </c>
      <c r="AR234" s="128"/>
      <c r="AS234" s="128"/>
      <c r="AT234" s="128"/>
      <c r="AU234" s="128"/>
      <c r="AV234" s="128"/>
      <c r="AW234" s="128"/>
      <c r="AX234" s="128"/>
      <c r="AY234" s="128"/>
      <c r="AZ234" s="128"/>
      <c r="BA234" s="127"/>
      <c r="BB234" s="128"/>
      <c r="BC234" s="128"/>
      <c r="BD234" s="128"/>
      <c r="BE234" s="128"/>
      <c r="BF234" s="128"/>
      <c r="BG234" s="128"/>
      <c r="BH234" s="128"/>
      <c r="BI234" s="128">
        <v>28</v>
      </c>
      <c r="BJ234" s="128"/>
      <c r="BK234" s="128"/>
      <c r="BL234" s="128"/>
      <c r="BM234" s="128"/>
      <c r="BN234" s="128">
        <v>52</v>
      </c>
      <c r="BO234" s="128"/>
      <c r="BP234" s="128"/>
      <c r="BQ234" s="128">
        <v>210</v>
      </c>
      <c r="BR234" s="128"/>
      <c r="BS234" s="128"/>
      <c r="BT234" s="128"/>
      <c r="BU234" s="128"/>
      <c r="BV234" s="128"/>
      <c r="BW234" s="128"/>
      <c r="BX234" s="128"/>
      <c r="BY234" s="128"/>
      <c r="BZ234" s="128"/>
      <c r="CA234" s="128"/>
      <c r="CB234" s="128"/>
      <c r="CC234" s="131"/>
    </row>
    <row r="235" spans="1:81">
      <c r="A235" s="119"/>
      <c r="B235" s="132"/>
      <c r="C235" s="132" t="s">
        <v>15</v>
      </c>
      <c r="D235" s="119"/>
      <c r="E235" s="119">
        <f>COUNT(AP235:CC235)</f>
        <v>4</v>
      </c>
      <c r="F235" s="119">
        <f>SUM(AP235:CC235)</f>
        <v>3.75</v>
      </c>
      <c r="G235" s="120">
        <f>AVERAGE(AP235:CC235)</f>
        <v>0.9375</v>
      </c>
      <c r="H235" s="119">
        <f>MAX(AP235:CC235)</f>
        <v>1.4</v>
      </c>
      <c r="I235" s="119">
        <f>MIN(AP235:CC235)</f>
        <v>0.7</v>
      </c>
      <c r="J235" s="125">
        <f>D235-G235</f>
        <v>-0.9375</v>
      </c>
      <c r="K235" s="120">
        <f>STDEV(AP235:CC235)</f>
        <v>0.33008837200563901</v>
      </c>
      <c r="AM235" s="119"/>
      <c r="AN235" s="132"/>
      <c r="AO235" s="132" t="s">
        <v>15</v>
      </c>
      <c r="AP235" s="119"/>
      <c r="AQ235" s="119">
        <v>1.4</v>
      </c>
      <c r="AR235" s="119"/>
      <c r="AS235" s="119"/>
      <c r="AT235" s="119"/>
      <c r="AU235" s="119"/>
      <c r="AV235" s="119"/>
      <c r="AW235" s="119"/>
      <c r="AX235" s="119"/>
      <c r="AY235" s="119"/>
      <c r="AZ235" s="119"/>
      <c r="BA235" s="127"/>
      <c r="BB235" s="119"/>
      <c r="BC235" s="119"/>
      <c r="BD235" s="119"/>
      <c r="BE235" s="119"/>
      <c r="BF235" s="119"/>
      <c r="BG235" s="119"/>
      <c r="BH235" s="119"/>
      <c r="BI235" s="119">
        <v>0.95</v>
      </c>
      <c r="BJ235" s="119"/>
      <c r="BK235" s="119"/>
      <c r="BL235" s="119"/>
      <c r="BM235" s="119"/>
      <c r="BN235" s="119">
        <v>0.7</v>
      </c>
      <c r="BO235" s="119"/>
      <c r="BP235" s="119"/>
      <c r="BQ235" s="119">
        <v>0.7</v>
      </c>
      <c r="BR235" s="119"/>
      <c r="BS235" s="119"/>
      <c r="BT235" s="119"/>
      <c r="BU235" s="119"/>
      <c r="BV235" s="119"/>
      <c r="BW235" s="119"/>
      <c r="BX235" s="119"/>
      <c r="BY235" s="119"/>
      <c r="BZ235" s="119"/>
      <c r="CA235" s="119"/>
      <c r="CB235" s="119"/>
      <c r="CC235" s="133"/>
    </row>
    <row r="236" spans="1:81">
      <c r="A236" s="119" t="s">
        <v>0</v>
      </c>
      <c r="B236" s="119" t="s">
        <v>1</v>
      </c>
      <c r="C236" s="119" t="s">
        <v>2</v>
      </c>
      <c r="D236" s="123"/>
      <c r="E236" s="119" t="s">
        <v>3</v>
      </c>
      <c r="F236" s="119" t="s">
        <v>74</v>
      </c>
      <c r="G236" s="120" t="s">
        <v>4</v>
      </c>
      <c r="H236" s="119" t="s">
        <v>5</v>
      </c>
      <c r="I236" s="119" t="s">
        <v>6</v>
      </c>
      <c r="J236" s="120" t="s">
        <v>7</v>
      </c>
      <c r="K236" s="120" t="s">
        <v>8</v>
      </c>
      <c r="AM236" s="123" t="s">
        <v>10</v>
      </c>
      <c r="AN236" s="123" t="s">
        <v>11</v>
      </c>
      <c r="AO236" s="123" t="s">
        <v>12</v>
      </c>
      <c r="AP236" s="123">
        <v>2007</v>
      </c>
      <c r="AQ236" s="119">
        <v>2006</v>
      </c>
      <c r="AR236" s="119">
        <v>2005</v>
      </c>
      <c r="AS236" s="123"/>
      <c r="AT236" s="123"/>
      <c r="AU236" s="123"/>
      <c r="AV236" s="123"/>
      <c r="AW236" s="123"/>
      <c r="AX236" s="123"/>
      <c r="AY236" s="123"/>
      <c r="AZ236" s="123"/>
      <c r="BA236" s="122">
        <v>1996</v>
      </c>
      <c r="BB236" s="123">
        <v>1995</v>
      </c>
      <c r="BC236" s="123">
        <v>1994</v>
      </c>
      <c r="BD236" s="123"/>
      <c r="BE236" s="123">
        <v>1992</v>
      </c>
      <c r="BF236" s="123">
        <v>1991</v>
      </c>
      <c r="BG236" s="123">
        <v>1990</v>
      </c>
      <c r="BH236" s="123">
        <v>1990</v>
      </c>
      <c r="BI236" s="123">
        <v>1990</v>
      </c>
      <c r="BJ236" s="123">
        <v>1989</v>
      </c>
      <c r="BK236" s="123">
        <v>1989</v>
      </c>
      <c r="BL236" s="123">
        <v>1988</v>
      </c>
      <c r="BM236" s="123">
        <v>1987</v>
      </c>
      <c r="BN236" s="123">
        <v>1987</v>
      </c>
      <c r="BO236" s="123">
        <v>1986</v>
      </c>
      <c r="BP236" s="123">
        <v>1986</v>
      </c>
      <c r="BQ236" s="123">
        <v>1986</v>
      </c>
      <c r="BR236" s="123">
        <v>1985</v>
      </c>
      <c r="BS236" s="123">
        <v>1985</v>
      </c>
      <c r="BT236" s="123">
        <v>1985</v>
      </c>
      <c r="BU236" s="123">
        <v>1984</v>
      </c>
      <c r="BV236" s="123">
        <v>1984</v>
      </c>
      <c r="BW236" s="123">
        <v>1984</v>
      </c>
      <c r="BX236" s="123">
        <v>1983</v>
      </c>
      <c r="BY236" s="123">
        <v>1983</v>
      </c>
      <c r="BZ236" s="123">
        <v>1983</v>
      </c>
      <c r="CA236" s="123">
        <v>1982</v>
      </c>
      <c r="CB236" s="123">
        <v>1981</v>
      </c>
      <c r="CC236" s="123">
        <v>1980</v>
      </c>
    </row>
    <row r="237" spans="1:81">
      <c r="A237" s="123">
        <v>11</v>
      </c>
      <c r="B237" s="124">
        <v>76</v>
      </c>
      <c r="C237" s="124" t="s">
        <v>13</v>
      </c>
      <c r="D237" s="123"/>
      <c r="E237" s="119">
        <f t="shared" ref="E237:E250" si="142">COUNT(AP237:CC237)</f>
        <v>5</v>
      </c>
      <c r="F237" s="119">
        <f t="shared" ref="F237:F250" si="143">SUM(AP237:CC237)</f>
        <v>82</v>
      </c>
      <c r="G237" s="120">
        <f t="shared" ref="G237:G250" si="144">AVERAGE(AP237:CC237)</f>
        <v>16.399999999999999</v>
      </c>
      <c r="H237" s="119">
        <f t="shared" ref="H237:H250" si="145">MAX(AP237:CC237)</f>
        <v>26</v>
      </c>
      <c r="I237" s="119">
        <f t="shared" ref="I237:I250" si="146">MIN(AP237:CC237)</f>
        <v>9</v>
      </c>
      <c r="J237" s="125">
        <f t="shared" si="141"/>
        <v>-16.399999999999999</v>
      </c>
      <c r="K237" s="120">
        <f t="shared" ref="K237:K250" si="147">STDEV(AP237:CC237)</f>
        <v>6.4265076052238523</v>
      </c>
      <c r="AM237" s="123">
        <v>11</v>
      </c>
      <c r="AN237" s="124">
        <v>76</v>
      </c>
      <c r="AO237" s="124" t="s">
        <v>13</v>
      </c>
      <c r="AP237" s="123"/>
      <c r="AQ237" s="123">
        <v>9</v>
      </c>
      <c r="AR237" s="123"/>
      <c r="AS237" s="123"/>
      <c r="AT237" s="123"/>
      <c r="AU237" s="123"/>
      <c r="AV237" s="123"/>
      <c r="AW237" s="123"/>
      <c r="AX237" s="123"/>
      <c r="AY237" s="123"/>
      <c r="AZ237" s="123"/>
      <c r="BA237" s="127"/>
      <c r="BB237" s="123"/>
      <c r="BC237" s="123"/>
      <c r="BD237" s="123"/>
      <c r="BE237" s="123"/>
      <c r="BF237" s="123"/>
      <c r="BG237" s="123"/>
      <c r="BH237" s="123"/>
      <c r="BI237" s="123">
        <v>14</v>
      </c>
      <c r="BJ237" s="123"/>
      <c r="BK237" s="123"/>
      <c r="BL237" s="123"/>
      <c r="BM237" s="123"/>
      <c r="BN237" s="123">
        <v>26</v>
      </c>
      <c r="BO237" s="123"/>
      <c r="BP237" s="123"/>
      <c r="BQ237" s="123">
        <v>19</v>
      </c>
      <c r="BR237" s="123"/>
      <c r="BS237" s="123"/>
      <c r="BT237" s="123"/>
      <c r="BU237" s="123"/>
      <c r="BV237" s="123">
        <v>14</v>
      </c>
      <c r="BW237" s="123"/>
      <c r="BX237" s="123"/>
      <c r="BY237" s="123"/>
      <c r="BZ237" s="123"/>
      <c r="CA237" s="123"/>
      <c r="CB237" s="123"/>
      <c r="CC237" s="126"/>
    </row>
    <row r="238" spans="1:81">
      <c r="A238" s="119"/>
      <c r="B238" s="132"/>
      <c r="C238" s="129">
        <v>0</v>
      </c>
      <c r="D238" s="128"/>
      <c r="E238" s="119">
        <f t="shared" si="142"/>
        <v>5</v>
      </c>
      <c r="F238" s="119">
        <f t="shared" si="143"/>
        <v>115.3</v>
      </c>
      <c r="G238" s="120">
        <f t="shared" si="144"/>
        <v>23.06</v>
      </c>
      <c r="H238" s="119">
        <f t="shared" si="145"/>
        <v>25.2</v>
      </c>
      <c r="I238" s="119">
        <f t="shared" si="146"/>
        <v>20.5</v>
      </c>
      <c r="J238" s="125">
        <f t="shared" si="141"/>
        <v>-23.06</v>
      </c>
      <c r="K238" s="120">
        <f t="shared" si="147"/>
        <v>1.8689569283426517</v>
      </c>
      <c r="AM238" s="119"/>
      <c r="AN238" s="132"/>
      <c r="AO238" s="129">
        <v>0</v>
      </c>
      <c r="AP238" s="128"/>
      <c r="AQ238" s="128">
        <v>25.2</v>
      </c>
      <c r="AR238" s="128"/>
      <c r="AS238" s="128"/>
      <c r="AT238" s="128"/>
      <c r="AU238" s="128"/>
      <c r="AV238" s="128"/>
      <c r="AW238" s="128"/>
      <c r="AX238" s="128"/>
      <c r="AY238" s="128"/>
      <c r="AZ238" s="128"/>
      <c r="BA238" s="127"/>
      <c r="BB238" s="128"/>
      <c r="BC238" s="128"/>
      <c r="BD238" s="128"/>
      <c r="BE238" s="128"/>
      <c r="BF238" s="128"/>
      <c r="BG238" s="128"/>
      <c r="BH238" s="128"/>
      <c r="BI238" s="128">
        <v>24.2</v>
      </c>
      <c r="BJ238" s="128"/>
      <c r="BK238" s="128"/>
      <c r="BL238" s="128"/>
      <c r="BM238" s="128"/>
      <c r="BN238" s="128">
        <v>21.9</v>
      </c>
      <c r="BO238" s="128"/>
      <c r="BP238" s="128"/>
      <c r="BQ238" s="128">
        <v>23.5</v>
      </c>
      <c r="BR238" s="128"/>
      <c r="BS238" s="128"/>
      <c r="BT238" s="128"/>
      <c r="BU238" s="128"/>
      <c r="BV238" s="128">
        <v>20.5</v>
      </c>
      <c r="BW238" s="128"/>
      <c r="BX238" s="128"/>
      <c r="BY238" s="128"/>
      <c r="BZ238" s="128"/>
      <c r="CA238" s="128"/>
      <c r="CB238" s="128"/>
      <c r="CC238" s="131"/>
    </row>
    <row r="239" spans="1:81">
      <c r="A239" s="119"/>
      <c r="B239" s="132"/>
      <c r="C239" s="132">
        <v>10</v>
      </c>
      <c r="E239" s="119">
        <f t="shared" si="142"/>
        <v>5</v>
      </c>
      <c r="F239" s="119">
        <f t="shared" si="143"/>
        <v>113.24</v>
      </c>
      <c r="G239" s="120">
        <f t="shared" si="144"/>
        <v>22.648</v>
      </c>
      <c r="H239" s="119">
        <f t="shared" si="145"/>
        <v>25.24</v>
      </c>
      <c r="I239" s="119">
        <f t="shared" si="146"/>
        <v>20.63</v>
      </c>
      <c r="J239" s="125">
        <f t="shared" si="141"/>
        <v>-22.648</v>
      </c>
      <c r="K239" s="120">
        <f t="shared" si="147"/>
        <v>1.7217345904639305</v>
      </c>
      <c r="AM239" s="119"/>
      <c r="AN239" s="132"/>
      <c r="AO239" s="132">
        <v>10</v>
      </c>
      <c r="AQ239" s="135">
        <v>25.24</v>
      </c>
      <c r="BA239" s="127"/>
      <c r="BI239" s="119">
        <v>22.2</v>
      </c>
      <c r="BN239" s="119">
        <v>21.93</v>
      </c>
      <c r="BQ239" s="119">
        <v>23.24</v>
      </c>
      <c r="BV239" s="119">
        <v>20.63</v>
      </c>
      <c r="CC239" s="133"/>
    </row>
    <row r="240" spans="1:81">
      <c r="A240" s="119"/>
      <c r="B240" s="132"/>
      <c r="C240" s="132">
        <v>20</v>
      </c>
      <c r="E240" s="119">
        <f t="shared" si="142"/>
        <v>5</v>
      </c>
      <c r="F240" s="119">
        <f t="shared" si="143"/>
        <v>113.17999999999999</v>
      </c>
      <c r="G240" s="120">
        <f t="shared" si="144"/>
        <v>22.635999999999999</v>
      </c>
      <c r="H240" s="119">
        <f t="shared" si="145"/>
        <v>25.23</v>
      </c>
      <c r="I240" s="119">
        <f t="shared" si="146"/>
        <v>20.61</v>
      </c>
      <c r="J240" s="125">
        <f t="shared" si="141"/>
        <v>-22.635999999999999</v>
      </c>
      <c r="K240" s="120">
        <f t="shared" si="147"/>
        <v>1.7270002895193739</v>
      </c>
      <c r="AM240" s="119"/>
      <c r="AN240" s="132"/>
      <c r="AO240" s="132">
        <v>20</v>
      </c>
      <c r="AQ240" s="135">
        <v>25.23</v>
      </c>
      <c r="BA240" s="127"/>
      <c r="BI240" s="119">
        <v>22.2</v>
      </c>
      <c r="BN240" s="119">
        <v>21.9</v>
      </c>
      <c r="BQ240" s="119">
        <v>23.24</v>
      </c>
      <c r="BV240" s="119">
        <v>20.61</v>
      </c>
      <c r="CC240" s="133"/>
    </row>
    <row r="241" spans="1:81">
      <c r="A241" s="119"/>
      <c r="B241" s="132"/>
      <c r="C241" s="132">
        <v>30</v>
      </c>
      <c r="E241" s="119">
        <f t="shared" si="142"/>
        <v>5</v>
      </c>
      <c r="F241" s="119">
        <f t="shared" si="143"/>
        <v>113.07</v>
      </c>
      <c r="G241" s="120">
        <f t="shared" si="144"/>
        <v>22.613999999999997</v>
      </c>
      <c r="H241" s="119">
        <f t="shared" si="145"/>
        <v>25.22</v>
      </c>
      <c r="I241" s="119">
        <f t="shared" si="146"/>
        <v>20.52</v>
      </c>
      <c r="J241" s="125">
        <f t="shared" si="141"/>
        <v>-22.613999999999997</v>
      </c>
      <c r="K241" s="120">
        <f t="shared" si="147"/>
        <v>1.7505370604474499</v>
      </c>
      <c r="AM241" s="119"/>
      <c r="AN241" s="132"/>
      <c r="AO241" s="132">
        <v>30</v>
      </c>
      <c r="AQ241" s="135">
        <v>25.22</v>
      </c>
      <c r="BA241" s="127"/>
      <c r="BI241" s="119">
        <v>22.19</v>
      </c>
      <c r="BN241" s="119">
        <v>21.9</v>
      </c>
      <c r="BQ241" s="119">
        <v>23.24</v>
      </c>
      <c r="BV241" s="119">
        <v>20.52</v>
      </c>
      <c r="CC241" s="133"/>
    </row>
    <row r="242" spans="1:81">
      <c r="A242" s="119"/>
      <c r="B242" s="132"/>
      <c r="C242" s="132">
        <v>50</v>
      </c>
      <c r="E242" s="119">
        <f t="shared" si="142"/>
        <v>5</v>
      </c>
      <c r="F242" s="119">
        <f t="shared" si="143"/>
        <v>112.00999999999999</v>
      </c>
      <c r="G242" s="120">
        <f t="shared" si="144"/>
        <v>22.401999999999997</v>
      </c>
      <c r="H242" s="119">
        <f t="shared" si="145"/>
        <v>25.02</v>
      </c>
      <c r="I242" s="119">
        <f t="shared" si="146"/>
        <v>19.77</v>
      </c>
      <c r="J242" s="125">
        <f t="shared" ref="J242:J258" si="148">D242-G242</f>
        <v>-22.401999999999997</v>
      </c>
      <c r="K242" s="120">
        <f t="shared" si="147"/>
        <v>1.929720186970121</v>
      </c>
      <c r="AM242" s="119"/>
      <c r="AN242" s="132"/>
      <c r="AO242" s="132">
        <v>50</v>
      </c>
      <c r="AQ242" s="135">
        <v>25.02</v>
      </c>
      <c r="BA242" s="127"/>
      <c r="BI242" s="119">
        <v>22.18</v>
      </c>
      <c r="BN242" s="119">
        <v>21.8</v>
      </c>
      <c r="BQ242" s="119">
        <v>23.24</v>
      </c>
      <c r="BV242" s="119">
        <v>19.77</v>
      </c>
      <c r="CC242" s="133"/>
    </row>
    <row r="243" spans="1:81">
      <c r="A243" s="119"/>
      <c r="B243" s="132"/>
      <c r="C243" s="132">
        <v>75</v>
      </c>
      <c r="E243" s="119">
        <f t="shared" si="142"/>
        <v>5</v>
      </c>
      <c r="F243" s="119">
        <f t="shared" si="143"/>
        <v>104.48</v>
      </c>
      <c r="G243" s="120">
        <f t="shared" si="144"/>
        <v>20.896000000000001</v>
      </c>
      <c r="H243" s="119">
        <f t="shared" si="145"/>
        <v>24.47</v>
      </c>
      <c r="I243" s="119">
        <f t="shared" si="146"/>
        <v>17.98</v>
      </c>
      <c r="J243" s="125">
        <f t="shared" si="148"/>
        <v>-20.896000000000001</v>
      </c>
      <c r="K243" s="120">
        <f t="shared" si="147"/>
        <v>2.7582476321026537</v>
      </c>
      <c r="AM243" s="119"/>
      <c r="AN243" s="132"/>
      <c r="AO243" s="132">
        <v>75</v>
      </c>
      <c r="AQ243" s="135">
        <v>24.47</v>
      </c>
      <c r="BA243" s="127"/>
      <c r="BI243" s="119">
        <v>18.96</v>
      </c>
      <c r="BN243" s="119">
        <v>20.02</v>
      </c>
      <c r="BQ243" s="119">
        <v>23.05</v>
      </c>
      <c r="BV243" s="119">
        <v>17.98</v>
      </c>
      <c r="CC243" s="133"/>
    </row>
    <row r="244" spans="1:81">
      <c r="A244" s="119"/>
      <c r="B244" s="132"/>
      <c r="C244" s="132">
        <v>100</v>
      </c>
      <c r="E244" s="119">
        <f t="shared" si="142"/>
        <v>5</v>
      </c>
      <c r="F244" s="119">
        <f t="shared" si="143"/>
        <v>97.11</v>
      </c>
      <c r="G244" s="120">
        <f t="shared" si="144"/>
        <v>19.422000000000001</v>
      </c>
      <c r="H244" s="119">
        <f t="shared" si="145"/>
        <v>24.01</v>
      </c>
      <c r="I244" s="119">
        <f t="shared" si="146"/>
        <v>15.42</v>
      </c>
      <c r="J244" s="125">
        <f t="shared" si="148"/>
        <v>-19.422000000000001</v>
      </c>
      <c r="K244" s="120">
        <f t="shared" si="147"/>
        <v>3.9471660720066013</v>
      </c>
      <c r="AM244" s="119"/>
      <c r="AN244" s="132"/>
      <c r="AO244" s="132">
        <v>100</v>
      </c>
      <c r="AQ244" s="135">
        <v>24.01</v>
      </c>
      <c r="BA244" s="127"/>
      <c r="BI244" s="119">
        <v>15.8</v>
      </c>
      <c r="BN244" s="119">
        <v>19</v>
      </c>
      <c r="BQ244" s="119">
        <v>22.88</v>
      </c>
      <c r="BV244" s="119">
        <v>15.42</v>
      </c>
      <c r="CC244" s="133"/>
    </row>
    <row r="245" spans="1:81">
      <c r="A245" s="119"/>
      <c r="B245" s="132"/>
      <c r="C245" s="132">
        <v>150</v>
      </c>
      <c r="E245" s="119">
        <f t="shared" si="142"/>
        <v>5</v>
      </c>
      <c r="F245" s="119">
        <f t="shared" si="143"/>
        <v>86.4</v>
      </c>
      <c r="G245" s="120">
        <f t="shared" si="144"/>
        <v>17.28</v>
      </c>
      <c r="H245" s="119">
        <f t="shared" si="145"/>
        <v>22.67</v>
      </c>
      <c r="I245" s="119">
        <f t="shared" si="146"/>
        <v>11.05</v>
      </c>
      <c r="J245" s="125">
        <f t="shared" si="148"/>
        <v>-17.28</v>
      </c>
      <c r="K245" s="120">
        <f t="shared" si="147"/>
        <v>5.1520966605839229</v>
      </c>
      <c r="AM245" s="119"/>
      <c r="AN245" s="132"/>
      <c r="AO245" s="132">
        <v>150</v>
      </c>
      <c r="AQ245" s="135">
        <v>21.76</v>
      </c>
      <c r="BA245" s="127"/>
      <c r="BI245" s="119">
        <v>13.05</v>
      </c>
      <c r="BN245" s="119">
        <v>17.87</v>
      </c>
      <c r="BQ245" s="119">
        <v>22.67</v>
      </c>
      <c r="BV245" s="119">
        <v>11.05</v>
      </c>
      <c r="CC245" s="133"/>
    </row>
    <row r="246" spans="1:81">
      <c r="A246" s="119"/>
      <c r="B246" s="132"/>
      <c r="C246" s="132">
        <v>200</v>
      </c>
      <c r="E246" s="119">
        <f t="shared" si="142"/>
        <v>5</v>
      </c>
      <c r="F246" s="119">
        <f t="shared" si="143"/>
        <v>75.740000000000009</v>
      </c>
      <c r="G246" s="120">
        <f t="shared" si="144"/>
        <v>15.148000000000001</v>
      </c>
      <c r="H246" s="119">
        <f t="shared" si="145"/>
        <v>20.81</v>
      </c>
      <c r="I246" s="119">
        <f t="shared" si="146"/>
        <v>9.6199999999999992</v>
      </c>
      <c r="J246" s="125">
        <f t="shared" si="148"/>
        <v>-15.148000000000001</v>
      </c>
      <c r="K246" s="120">
        <f t="shared" si="147"/>
        <v>4.8379716824305588</v>
      </c>
      <c r="AM246" s="119"/>
      <c r="AN246" s="132"/>
      <c r="AO246" s="132">
        <v>200</v>
      </c>
      <c r="AQ246" s="135">
        <v>19.420000000000002</v>
      </c>
      <c r="BA246" s="127"/>
      <c r="BI246" s="119">
        <v>11.71</v>
      </c>
      <c r="BN246" s="119">
        <v>14.18</v>
      </c>
      <c r="BQ246" s="119">
        <v>20.81</v>
      </c>
      <c r="BV246" s="119">
        <v>9.6199999999999992</v>
      </c>
      <c r="CC246" s="133"/>
    </row>
    <row r="247" spans="1:81">
      <c r="A247" s="119"/>
      <c r="B247" s="132"/>
      <c r="C247" s="132">
        <v>300</v>
      </c>
      <c r="E247" s="119">
        <f t="shared" si="142"/>
        <v>1</v>
      </c>
      <c r="F247" s="119">
        <f t="shared" si="143"/>
        <v>16.829999999999998</v>
      </c>
      <c r="G247" s="120">
        <f t="shared" si="144"/>
        <v>16.829999999999998</v>
      </c>
      <c r="H247" s="119">
        <f t="shared" si="145"/>
        <v>16.829999999999998</v>
      </c>
      <c r="I247" s="119">
        <f t="shared" si="146"/>
        <v>16.829999999999998</v>
      </c>
      <c r="J247" s="125">
        <f t="shared" si="148"/>
        <v>-16.829999999999998</v>
      </c>
      <c r="K247" s="120" t="e">
        <f t="shared" si="147"/>
        <v>#DIV/0!</v>
      </c>
      <c r="AM247" s="119"/>
      <c r="AN247" s="132"/>
      <c r="AO247" s="132">
        <v>300</v>
      </c>
      <c r="AQ247" s="135">
        <v>16.829999999999998</v>
      </c>
      <c r="BA247" s="127"/>
      <c r="CC247" s="133"/>
    </row>
    <row r="248" spans="1:81">
      <c r="A248" s="119"/>
      <c r="B248" s="132"/>
      <c r="C248" s="132">
        <v>400</v>
      </c>
      <c r="E248" s="119">
        <f t="shared" si="142"/>
        <v>0</v>
      </c>
      <c r="F248" s="119">
        <f t="shared" si="143"/>
        <v>0</v>
      </c>
      <c r="G248" s="120" t="e">
        <f t="shared" si="144"/>
        <v>#DIV/0!</v>
      </c>
      <c r="H248" s="119">
        <f t="shared" si="145"/>
        <v>0</v>
      </c>
      <c r="I248" s="119">
        <f t="shared" si="146"/>
        <v>0</v>
      </c>
      <c r="J248" s="125" t="e">
        <f t="shared" si="148"/>
        <v>#DIV/0!</v>
      </c>
      <c r="K248" s="120" t="e">
        <f t="shared" si="147"/>
        <v>#DIV/0!</v>
      </c>
      <c r="AM248" s="119"/>
      <c r="AN248" s="132"/>
      <c r="AO248" s="132">
        <v>400</v>
      </c>
      <c r="BA248" s="127"/>
      <c r="CC248" s="133"/>
    </row>
    <row r="249" spans="1:81">
      <c r="A249" s="119"/>
      <c r="B249" s="132"/>
      <c r="C249" s="132">
        <v>500</v>
      </c>
      <c r="E249" s="119">
        <f t="shared" si="142"/>
        <v>0</v>
      </c>
      <c r="F249" s="119">
        <f t="shared" si="143"/>
        <v>0</v>
      </c>
      <c r="G249" s="120" t="e">
        <f t="shared" si="144"/>
        <v>#DIV/0!</v>
      </c>
      <c r="H249" s="119">
        <f t="shared" si="145"/>
        <v>0</v>
      </c>
      <c r="I249" s="119">
        <f t="shared" si="146"/>
        <v>0</v>
      </c>
      <c r="J249" s="125" t="e">
        <f t="shared" si="148"/>
        <v>#DIV/0!</v>
      </c>
      <c r="K249" s="120" t="e">
        <f t="shared" si="147"/>
        <v>#DIV/0!</v>
      </c>
      <c r="AM249" s="119"/>
      <c r="AN249" s="132"/>
      <c r="AO249" s="132">
        <v>500</v>
      </c>
      <c r="BA249" s="127"/>
      <c r="CC249" s="133"/>
    </row>
    <row r="250" spans="1:81">
      <c r="A250" s="119"/>
      <c r="B250" s="132"/>
      <c r="C250" s="132">
        <v>600</v>
      </c>
      <c r="D250" s="119"/>
      <c r="E250" s="119">
        <f t="shared" si="142"/>
        <v>0</v>
      </c>
      <c r="F250" s="119">
        <f t="shared" si="143"/>
        <v>0</v>
      </c>
      <c r="G250" s="120" t="e">
        <f t="shared" si="144"/>
        <v>#DIV/0!</v>
      </c>
      <c r="H250" s="119">
        <f t="shared" si="145"/>
        <v>0</v>
      </c>
      <c r="I250" s="119">
        <f t="shared" si="146"/>
        <v>0</v>
      </c>
      <c r="J250" s="125" t="e">
        <f t="shared" si="148"/>
        <v>#DIV/0!</v>
      </c>
      <c r="K250" s="120" t="e">
        <f t="shared" si="147"/>
        <v>#DIV/0!</v>
      </c>
      <c r="AM250" s="119"/>
      <c r="AN250" s="132"/>
      <c r="AO250" s="132">
        <v>600</v>
      </c>
      <c r="AP250" s="119"/>
      <c r="AQ250" s="119"/>
      <c r="AR250" s="119"/>
      <c r="AS250" s="119"/>
      <c r="AT250" s="119"/>
      <c r="AU250" s="119"/>
      <c r="AV250" s="119"/>
      <c r="AW250" s="119"/>
      <c r="AX250" s="119"/>
      <c r="AY250" s="119"/>
      <c r="AZ250" s="119"/>
      <c r="BA250" s="127"/>
      <c r="BB250" s="119"/>
      <c r="BC250" s="119"/>
      <c r="BD250" s="119"/>
      <c r="BE250" s="119"/>
      <c r="BF250" s="119"/>
      <c r="BG250" s="119"/>
      <c r="BH250" s="119"/>
      <c r="BI250" s="119"/>
      <c r="BJ250" s="119"/>
      <c r="BK250" s="119"/>
      <c r="BL250" s="119"/>
      <c r="BM250" s="119"/>
      <c r="BN250" s="119"/>
      <c r="BO250" s="119"/>
      <c r="BP250" s="119"/>
      <c r="BQ250" s="119"/>
      <c r="BR250" s="119"/>
      <c r="BS250" s="119"/>
      <c r="BT250" s="119"/>
      <c r="BU250" s="119"/>
      <c r="BV250" s="119"/>
      <c r="BW250" s="119"/>
      <c r="BX250" s="119"/>
      <c r="BY250" s="119"/>
      <c r="BZ250" s="119"/>
      <c r="CA250" s="119"/>
      <c r="CB250" s="119"/>
      <c r="CC250" s="133"/>
    </row>
    <row r="251" spans="1:81">
      <c r="A251" s="119"/>
      <c r="B251" s="127"/>
      <c r="C251" s="127"/>
      <c r="D251" s="119"/>
      <c r="E251" s="119"/>
      <c r="F251" s="119"/>
      <c r="G251" s="120"/>
      <c r="H251" s="119"/>
      <c r="I251" s="119"/>
      <c r="K251" s="120"/>
      <c r="AM251" s="119"/>
      <c r="AN251" s="127"/>
      <c r="AO251" s="127"/>
      <c r="AP251" s="119"/>
      <c r="AQ251" s="119"/>
      <c r="AR251" s="119"/>
      <c r="AS251" s="119"/>
      <c r="AT251" s="119"/>
      <c r="AU251" s="119"/>
      <c r="AV251" s="119"/>
      <c r="AW251" s="119"/>
      <c r="AX251" s="119"/>
      <c r="AY251" s="119"/>
      <c r="AZ251" s="119"/>
      <c r="BA251" s="127"/>
      <c r="BB251" s="119"/>
      <c r="BC251" s="119"/>
      <c r="BD251" s="119"/>
      <c r="BE251" s="119"/>
      <c r="BF251" s="119"/>
      <c r="BG251" s="119"/>
      <c r="BH251" s="119"/>
      <c r="BI251" s="119"/>
      <c r="BJ251" s="119"/>
      <c r="BK251" s="119"/>
      <c r="BL251" s="119"/>
      <c r="BM251" s="119"/>
      <c r="BN251" s="119"/>
      <c r="BO251" s="119"/>
      <c r="BP251" s="119"/>
      <c r="BQ251" s="119"/>
      <c r="BR251" s="119"/>
      <c r="BS251" s="119"/>
      <c r="BT251" s="119"/>
      <c r="BU251" s="119"/>
      <c r="BV251" s="119"/>
      <c r="BW251" s="119"/>
      <c r="BX251" s="119"/>
      <c r="BY251" s="119"/>
      <c r="BZ251" s="119"/>
      <c r="CA251" s="119"/>
      <c r="CB251" s="119"/>
      <c r="CC251" s="127"/>
    </row>
    <row r="252" spans="1:81">
      <c r="A252" s="128"/>
      <c r="B252" s="129"/>
      <c r="C252" s="129" t="s">
        <v>14</v>
      </c>
      <c r="D252" s="128"/>
      <c r="E252" s="119">
        <f>COUNT(AP252:CC252)</f>
        <v>5</v>
      </c>
      <c r="F252" s="119">
        <f>SUM(AP252:CC252)</f>
        <v>709</v>
      </c>
      <c r="G252" s="120">
        <f>AVERAGE(AP252:CC252)</f>
        <v>141.80000000000001</v>
      </c>
      <c r="H252" s="119">
        <f>MAX(AP252:CC252)</f>
        <v>347</v>
      </c>
      <c r="I252" s="119">
        <f>MIN(AP252:CC252)</f>
        <v>12</v>
      </c>
      <c r="J252" s="125">
        <f>D252-G252</f>
        <v>-141.80000000000001</v>
      </c>
      <c r="K252" s="120">
        <f>STDEV(AP252:CC252)</f>
        <v>133.02330622864551</v>
      </c>
      <c r="AM252" s="128"/>
      <c r="AN252" s="129"/>
      <c r="AO252" s="129" t="s">
        <v>14</v>
      </c>
      <c r="AP252" s="128"/>
      <c r="AQ252" s="128">
        <v>126</v>
      </c>
      <c r="AR252" s="128"/>
      <c r="AS252" s="128"/>
      <c r="AT252" s="128"/>
      <c r="AU252" s="128"/>
      <c r="AV252" s="128"/>
      <c r="AW252" s="128"/>
      <c r="AX252" s="128"/>
      <c r="AY252" s="128"/>
      <c r="AZ252" s="128"/>
      <c r="BA252" s="127"/>
      <c r="BB252" s="128"/>
      <c r="BC252" s="128"/>
      <c r="BD252" s="128"/>
      <c r="BE252" s="128"/>
      <c r="BF252" s="128"/>
      <c r="BG252" s="128"/>
      <c r="BH252" s="128"/>
      <c r="BI252" s="128">
        <v>42</v>
      </c>
      <c r="BJ252" s="128"/>
      <c r="BK252" s="128"/>
      <c r="BL252" s="128"/>
      <c r="BM252" s="128"/>
      <c r="BN252" s="128">
        <v>12</v>
      </c>
      <c r="BO252" s="128"/>
      <c r="BP252" s="128"/>
      <c r="BQ252" s="128">
        <v>182</v>
      </c>
      <c r="BR252" s="128"/>
      <c r="BS252" s="128"/>
      <c r="BT252" s="128"/>
      <c r="BU252" s="128"/>
      <c r="BV252" s="128">
        <v>347</v>
      </c>
      <c r="BW252" s="128"/>
      <c r="BX252" s="128"/>
      <c r="BY252" s="128"/>
      <c r="BZ252" s="128"/>
      <c r="CA252" s="128"/>
      <c r="CB252" s="128"/>
      <c r="CC252" s="131"/>
    </row>
    <row r="253" spans="1:81">
      <c r="A253" s="119"/>
      <c r="B253" s="132"/>
      <c r="C253" s="132" t="s">
        <v>15</v>
      </c>
      <c r="D253" s="119"/>
      <c r="E253" s="119">
        <f>COUNT(AP253:CC253)</f>
        <v>5</v>
      </c>
      <c r="F253" s="119">
        <f>SUM(AP253:CC253)</f>
        <v>5.2700000000000005</v>
      </c>
      <c r="G253" s="120">
        <f>AVERAGE(AP253:CC253)</f>
        <v>1.054</v>
      </c>
      <c r="H253" s="119">
        <f>MAX(AP253:CC253)</f>
        <v>2.4700000000000002</v>
      </c>
      <c r="I253" s="119">
        <f>MIN(AP253:CC253)</f>
        <v>0.5</v>
      </c>
      <c r="J253" s="125">
        <f>D253-G253</f>
        <v>-1.054</v>
      </c>
      <c r="K253" s="120">
        <f>STDEV(AP253:CC253)</f>
        <v>0.80720505449359037</v>
      </c>
      <c r="AM253" s="119"/>
      <c r="AN253" s="132"/>
      <c r="AO253" s="132" t="s">
        <v>15</v>
      </c>
      <c r="AP253" s="119"/>
      <c r="AQ253" s="119">
        <v>0.5</v>
      </c>
      <c r="AR253" s="119"/>
      <c r="AS253" s="119"/>
      <c r="AT253" s="119"/>
      <c r="AU253" s="119"/>
      <c r="AV253" s="119"/>
      <c r="AW253" s="119"/>
      <c r="AX253" s="119"/>
      <c r="AY253" s="119"/>
      <c r="AZ253" s="119"/>
      <c r="BA253" s="127"/>
      <c r="BB253" s="119"/>
      <c r="BC253" s="119"/>
      <c r="BD253" s="119"/>
      <c r="BE253" s="119"/>
      <c r="BF253" s="119"/>
      <c r="BG253" s="119"/>
      <c r="BH253" s="119"/>
      <c r="BI253" s="119">
        <v>2.4700000000000002</v>
      </c>
      <c r="BJ253" s="119"/>
      <c r="BK253" s="119"/>
      <c r="BL253" s="119"/>
      <c r="BM253" s="119"/>
      <c r="BN253" s="119">
        <v>0.8</v>
      </c>
      <c r="BO253" s="119"/>
      <c r="BP253" s="119"/>
      <c r="BQ253" s="119">
        <v>0.9</v>
      </c>
      <c r="BR253" s="119"/>
      <c r="BS253" s="119"/>
      <c r="BT253" s="119"/>
      <c r="BU253" s="119"/>
      <c r="BV253" s="119">
        <v>0.6</v>
      </c>
      <c r="BW253" s="119"/>
      <c r="BX253" s="119"/>
      <c r="BY253" s="119"/>
      <c r="BZ253" s="119"/>
      <c r="CA253" s="119"/>
      <c r="CB253" s="119"/>
      <c r="CC253" s="133"/>
    </row>
    <row r="254" spans="1:81">
      <c r="A254" s="119" t="s">
        <v>0</v>
      </c>
      <c r="B254" s="119" t="s">
        <v>1</v>
      </c>
      <c r="C254" s="119" t="s">
        <v>2</v>
      </c>
      <c r="D254" s="123"/>
      <c r="E254" s="119" t="s">
        <v>3</v>
      </c>
      <c r="F254" s="119" t="s">
        <v>74</v>
      </c>
      <c r="G254" s="120" t="s">
        <v>4</v>
      </c>
      <c r="H254" s="119" t="s">
        <v>5</v>
      </c>
      <c r="I254" s="119" t="s">
        <v>6</v>
      </c>
      <c r="J254" s="120" t="s">
        <v>7</v>
      </c>
      <c r="K254" s="120" t="s">
        <v>8</v>
      </c>
      <c r="AM254" s="123" t="s">
        <v>10</v>
      </c>
      <c r="AN254" s="123" t="s">
        <v>11</v>
      </c>
      <c r="AO254" s="123" t="s">
        <v>12</v>
      </c>
      <c r="AP254" s="123">
        <v>2007</v>
      </c>
      <c r="AQ254" s="119">
        <v>2006</v>
      </c>
      <c r="AR254" s="119">
        <v>2005</v>
      </c>
      <c r="AS254" s="123"/>
      <c r="AT254" s="123"/>
      <c r="AU254" s="123"/>
      <c r="AV254" s="123"/>
      <c r="AW254" s="123"/>
      <c r="AX254" s="123"/>
      <c r="AY254" s="123"/>
      <c r="AZ254" s="123"/>
      <c r="BA254" s="122">
        <v>1996</v>
      </c>
      <c r="BB254" s="123">
        <v>1995</v>
      </c>
      <c r="BC254" s="123">
        <v>1994</v>
      </c>
      <c r="BD254" s="123"/>
      <c r="BE254" s="123">
        <v>1992</v>
      </c>
      <c r="BF254" s="123">
        <v>1991</v>
      </c>
      <c r="BG254" s="123">
        <v>1990</v>
      </c>
      <c r="BH254" s="123">
        <v>1990</v>
      </c>
      <c r="BI254" s="123">
        <v>1990</v>
      </c>
      <c r="BJ254" s="123">
        <v>1989</v>
      </c>
      <c r="BK254" s="123">
        <v>1989</v>
      </c>
      <c r="BL254" s="123">
        <v>1988</v>
      </c>
      <c r="BM254" s="123">
        <v>1987</v>
      </c>
      <c r="BN254" s="123">
        <v>1987</v>
      </c>
      <c r="BO254" s="123">
        <v>1986</v>
      </c>
      <c r="BP254" s="123">
        <v>1986</v>
      </c>
      <c r="BQ254" s="123">
        <v>1986</v>
      </c>
      <c r="BR254" s="123">
        <v>1985</v>
      </c>
      <c r="BS254" s="123">
        <v>1985</v>
      </c>
      <c r="BT254" s="123">
        <v>1985</v>
      </c>
      <c r="BU254" s="123">
        <v>1984</v>
      </c>
      <c r="BV254" s="123">
        <v>1984</v>
      </c>
      <c r="BW254" s="123">
        <v>1984</v>
      </c>
      <c r="BX254" s="123">
        <v>1983</v>
      </c>
      <c r="BY254" s="123">
        <v>1983</v>
      </c>
      <c r="BZ254" s="123">
        <v>1983</v>
      </c>
      <c r="CA254" s="123">
        <v>1982</v>
      </c>
      <c r="CB254" s="123">
        <v>1981</v>
      </c>
      <c r="CC254" s="123">
        <v>1980</v>
      </c>
    </row>
    <row r="255" spans="1:81">
      <c r="A255" s="123">
        <v>11</v>
      </c>
      <c r="B255" s="124">
        <v>75</v>
      </c>
      <c r="C255" s="124" t="s">
        <v>13</v>
      </c>
      <c r="D255" s="123"/>
      <c r="E255" s="119">
        <f t="shared" ref="E255:E268" si="149">COUNT(AP255:CC255)</f>
        <v>5</v>
      </c>
      <c r="F255" s="119">
        <f t="shared" ref="F255:F268" si="150">SUM(AP255:CC255)</f>
        <v>82</v>
      </c>
      <c r="G255" s="120">
        <f t="shared" ref="G255:G268" si="151">AVERAGE(AP255:CC255)</f>
        <v>16.399999999999999</v>
      </c>
      <c r="H255" s="119">
        <f t="shared" ref="H255:H268" si="152">MAX(AP255:CC255)</f>
        <v>26</v>
      </c>
      <c r="I255" s="119">
        <f t="shared" ref="I255:I268" si="153">MIN(AP255:CC255)</f>
        <v>9</v>
      </c>
      <c r="J255" s="125">
        <f t="shared" si="148"/>
        <v>-16.399999999999999</v>
      </c>
      <c r="K255" s="120">
        <f t="shared" ref="K255:K268" si="154">STDEV(AP255:CC255)</f>
        <v>6.4265076052238523</v>
      </c>
      <c r="AM255" s="123">
        <v>11</v>
      </c>
      <c r="AN255" s="124">
        <v>75</v>
      </c>
      <c r="AO255" s="124" t="s">
        <v>13</v>
      </c>
      <c r="AP255" s="123"/>
      <c r="AQ255" s="123">
        <v>9</v>
      </c>
      <c r="AR255" s="123"/>
      <c r="AS255" s="123"/>
      <c r="AT255" s="123"/>
      <c r="AU255" s="123"/>
      <c r="AV255" s="123"/>
      <c r="AW255" s="123"/>
      <c r="AX255" s="123"/>
      <c r="AY255" s="123"/>
      <c r="AZ255" s="123"/>
      <c r="BA255" s="127"/>
      <c r="BB255" s="123"/>
      <c r="BC255" s="123"/>
      <c r="BD255" s="123"/>
      <c r="BE255" s="123"/>
      <c r="BF255" s="123"/>
      <c r="BG255" s="123"/>
      <c r="BH255" s="123"/>
      <c r="BI255" s="123">
        <v>14</v>
      </c>
      <c r="BJ255" s="123"/>
      <c r="BK255" s="123"/>
      <c r="BL255" s="123"/>
      <c r="BM255" s="123"/>
      <c r="BN255" s="123">
        <v>26</v>
      </c>
      <c r="BO255" s="123"/>
      <c r="BP255" s="123"/>
      <c r="BQ255" s="123">
        <v>19</v>
      </c>
      <c r="BR255" s="123"/>
      <c r="BS255" s="123"/>
      <c r="BT255" s="123"/>
      <c r="BU255" s="123"/>
      <c r="BV255" s="123">
        <v>14</v>
      </c>
      <c r="BW255" s="123"/>
      <c r="BX255" s="123"/>
      <c r="BY255" s="123"/>
      <c r="BZ255" s="123"/>
      <c r="CA255" s="123"/>
      <c r="CB255" s="123"/>
      <c r="CC255" s="126"/>
    </row>
    <row r="256" spans="1:81">
      <c r="A256" s="119"/>
      <c r="B256" s="132"/>
      <c r="C256" s="129">
        <v>0</v>
      </c>
      <c r="D256" s="128"/>
      <c r="E256" s="119">
        <f t="shared" si="149"/>
        <v>5</v>
      </c>
      <c r="F256" s="119">
        <f t="shared" si="150"/>
        <v>113.89999999999999</v>
      </c>
      <c r="G256" s="120">
        <f t="shared" si="151"/>
        <v>22.779999999999998</v>
      </c>
      <c r="H256" s="119">
        <f t="shared" si="152"/>
        <v>25</v>
      </c>
      <c r="I256" s="119">
        <f t="shared" si="153"/>
        <v>20.3</v>
      </c>
      <c r="J256" s="125">
        <f t="shared" si="148"/>
        <v>-22.779999999999998</v>
      </c>
      <c r="K256" s="120">
        <f t="shared" si="154"/>
        <v>1.7398275776639471</v>
      </c>
      <c r="AM256" s="119"/>
      <c r="AN256" s="132"/>
      <c r="AO256" s="129">
        <v>0</v>
      </c>
      <c r="AP256" s="128"/>
      <c r="AQ256" s="128">
        <v>25</v>
      </c>
      <c r="AR256" s="128"/>
      <c r="AS256" s="128"/>
      <c r="AT256" s="128"/>
      <c r="AU256" s="128"/>
      <c r="AV256" s="128"/>
      <c r="AW256" s="128"/>
      <c r="AX256" s="128"/>
      <c r="AY256" s="128"/>
      <c r="AZ256" s="128"/>
      <c r="BA256" s="127"/>
      <c r="BB256" s="128"/>
      <c r="BC256" s="128"/>
      <c r="BD256" s="128"/>
      <c r="BE256" s="128"/>
      <c r="BF256" s="128"/>
      <c r="BG256" s="128"/>
      <c r="BH256" s="128"/>
      <c r="BI256" s="128">
        <v>23</v>
      </c>
      <c r="BJ256" s="128"/>
      <c r="BK256" s="128"/>
      <c r="BL256" s="128"/>
      <c r="BM256" s="128"/>
      <c r="BN256" s="128">
        <v>22.1</v>
      </c>
      <c r="BO256" s="128"/>
      <c r="BP256" s="128"/>
      <c r="BQ256" s="128">
        <v>23.5</v>
      </c>
      <c r="BR256" s="128"/>
      <c r="BS256" s="128"/>
      <c r="BT256" s="128"/>
      <c r="BU256" s="128"/>
      <c r="BV256" s="128">
        <v>20.3</v>
      </c>
      <c r="BW256" s="128"/>
      <c r="BX256" s="128"/>
      <c r="BY256" s="128"/>
      <c r="BZ256" s="128"/>
      <c r="CA256" s="128"/>
      <c r="CB256" s="128"/>
      <c r="CC256" s="131"/>
    </row>
    <row r="257" spans="1:81">
      <c r="A257" s="119"/>
      <c r="B257" s="132"/>
      <c r="C257" s="132">
        <v>10</v>
      </c>
      <c r="E257" s="119">
        <f t="shared" si="149"/>
        <v>5</v>
      </c>
      <c r="F257" s="119">
        <f t="shared" si="150"/>
        <v>111.66999999999999</v>
      </c>
      <c r="G257" s="120">
        <f t="shared" si="151"/>
        <v>22.333999999999996</v>
      </c>
      <c r="H257" s="119">
        <f t="shared" si="152"/>
        <v>25.08</v>
      </c>
      <c r="I257" s="119">
        <f t="shared" si="153"/>
        <v>20.38</v>
      </c>
      <c r="J257" s="125">
        <f t="shared" si="148"/>
        <v>-22.333999999999996</v>
      </c>
      <c r="K257" s="120">
        <f t="shared" si="154"/>
        <v>1.87004812772292</v>
      </c>
      <c r="AM257" s="119"/>
      <c r="AN257" s="132"/>
      <c r="AO257" s="132">
        <v>10</v>
      </c>
      <c r="AQ257" s="135">
        <v>25.08</v>
      </c>
      <c r="BA257" s="127"/>
      <c r="BI257" s="119">
        <v>20.96</v>
      </c>
      <c r="BN257" s="119">
        <v>22.09</v>
      </c>
      <c r="BQ257" s="119">
        <v>23.16</v>
      </c>
      <c r="BV257" s="119">
        <v>20.38</v>
      </c>
      <c r="CC257" s="133"/>
    </row>
    <row r="258" spans="1:81">
      <c r="A258" s="119"/>
      <c r="B258" s="132"/>
      <c r="C258" s="132">
        <v>20</v>
      </c>
      <c r="E258" s="119">
        <f t="shared" si="149"/>
        <v>5</v>
      </c>
      <c r="F258" s="119">
        <f t="shared" si="150"/>
        <v>110.88</v>
      </c>
      <c r="G258" s="120">
        <f t="shared" si="151"/>
        <v>22.175999999999998</v>
      </c>
      <c r="H258" s="119">
        <f t="shared" si="152"/>
        <v>25.06</v>
      </c>
      <c r="I258" s="119">
        <f t="shared" si="153"/>
        <v>19.739999999999998</v>
      </c>
      <c r="J258" s="125">
        <f t="shared" si="148"/>
        <v>-22.175999999999998</v>
      </c>
      <c r="K258" s="120">
        <f t="shared" si="154"/>
        <v>2.0469807033775376</v>
      </c>
      <c r="AM258" s="119"/>
      <c r="AN258" s="132"/>
      <c r="AO258" s="132">
        <v>20</v>
      </c>
      <c r="AQ258" s="135">
        <v>25.06</v>
      </c>
      <c r="BA258" s="127"/>
      <c r="BI258" s="119">
        <v>20.92</v>
      </c>
      <c r="BN258" s="119">
        <v>22.03</v>
      </c>
      <c r="BQ258" s="119">
        <v>23.13</v>
      </c>
      <c r="BV258" s="119">
        <v>19.739999999999998</v>
      </c>
      <c r="CC258" s="133"/>
    </row>
    <row r="259" spans="1:81">
      <c r="A259" s="119"/>
      <c r="B259" s="132"/>
      <c r="C259" s="132">
        <v>30</v>
      </c>
      <c r="E259" s="119">
        <f t="shared" si="149"/>
        <v>5</v>
      </c>
      <c r="F259" s="119">
        <f t="shared" si="150"/>
        <v>109.17</v>
      </c>
      <c r="G259" s="120">
        <f t="shared" si="151"/>
        <v>21.834</v>
      </c>
      <c r="H259" s="119">
        <f t="shared" si="152"/>
        <v>25.02</v>
      </c>
      <c r="I259" s="119">
        <f t="shared" si="153"/>
        <v>18.23</v>
      </c>
      <c r="J259" s="125">
        <f t="shared" ref="J259:J268" si="155">D259-G259</f>
        <v>-21.834</v>
      </c>
      <c r="K259" s="120">
        <f t="shared" si="154"/>
        <v>2.5385487980340162</v>
      </c>
      <c r="AM259" s="119"/>
      <c r="AN259" s="132"/>
      <c r="AO259" s="132">
        <v>30</v>
      </c>
      <c r="AQ259" s="135">
        <v>25.02</v>
      </c>
      <c r="BA259" s="127"/>
      <c r="BI259" s="119">
        <v>20.86</v>
      </c>
      <c r="BN259" s="119">
        <v>21.93</v>
      </c>
      <c r="BQ259" s="119">
        <v>23.13</v>
      </c>
      <c r="BV259" s="119">
        <v>18.23</v>
      </c>
      <c r="CC259" s="133"/>
    </row>
    <row r="260" spans="1:81">
      <c r="A260" s="119"/>
      <c r="B260" s="132"/>
      <c r="C260" s="132">
        <v>50</v>
      </c>
      <c r="E260" s="119">
        <f t="shared" si="149"/>
        <v>5</v>
      </c>
      <c r="F260" s="119">
        <f t="shared" si="150"/>
        <v>107.52000000000001</v>
      </c>
      <c r="G260" s="120">
        <f t="shared" si="151"/>
        <v>21.504000000000001</v>
      </c>
      <c r="H260" s="119">
        <f t="shared" si="152"/>
        <v>24.79</v>
      </c>
      <c r="I260" s="119">
        <f t="shared" si="153"/>
        <v>17.309999999999999</v>
      </c>
      <c r="J260" s="125">
        <f t="shared" si="155"/>
        <v>-21.504000000000001</v>
      </c>
      <c r="K260" s="120">
        <f t="shared" si="154"/>
        <v>2.822353627736927</v>
      </c>
      <c r="AM260" s="119"/>
      <c r="AN260" s="132"/>
      <c r="AO260" s="132">
        <v>50</v>
      </c>
      <c r="AQ260" s="135">
        <v>24.79</v>
      </c>
      <c r="BA260" s="127"/>
      <c r="BI260" s="119">
        <v>20.54</v>
      </c>
      <c r="BN260" s="119">
        <v>21.81</v>
      </c>
      <c r="BQ260" s="119">
        <v>23.07</v>
      </c>
      <c r="BV260" s="119">
        <v>17.309999999999999</v>
      </c>
      <c r="CC260" s="133"/>
    </row>
    <row r="261" spans="1:81">
      <c r="A261" s="119"/>
      <c r="B261" s="132"/>
      <c r="C261" s="132">
        <v>75</v>
      </c>
      <c r="E261" s="119">
        <f t="shared" si="149"/>
        <v>5</v>
      </c>
      <c r="F261" s="119">
        <f t="shared" si="150"/>
        <v>105.66</v>
      </c>
      <c r="G261" s="120">
        <f t="shared" si="151"/>
        <v>21.131999999999998</v>
      </c>
      <c r="H261" s="119">
        <f t="shared" si="152"/>
        <v>24.72</v>
      </c>
      <c r="I261" s="119">
        <f t="shared" si="153"/>
        <v>15.67</v>
      </c>
      <c r="J261" s="125">
        <f t="shared" si="155"/>
        <v>-21.131999999999998</v>
      </c>
      <c r="K261" s="120">
        <f t="shared" si="154"/>
        <v>3.4316643192480316</v>
      </c>
      <c r="AM261" s="119"/>
      <c r="AN261" s="132"/>
      <c r="AO261" s="132">
        <v>75</v>
      </c>
      <c r="AQ261" s="135">
        <v>24.72</v>
      </c>
      <c r="BA261" s="127"/>
      <c r="BI261" s="119">
        <v>20.47</v>
      </c>
      <c r="BN261" s="119">
        <v>21.79</v>
      </c>
      <c r="BQ261" s="119">
        <v>23.01</v>
      </c>
      <c r="BV261" s="119">
        <v>15.67</v>
      </c>
      <c r="CC261" s="133"/>
    </row>
    <row r="262" spans="1:81">
      <c r="A262" s="119"/>
      <c r="B262" s="132"/>
      <c r="C262" s="132">
        <v>100</v>
      </c>
      <c r="E262" s="119">
        <f t="shared" si="149"/>
        <v>5</v>
      </c>
      <c r="F262" s="119">
        <f t="shared" si="150"/>
        <v>100.58000000000001</v>
      </c>
      <c r="G262" s="120">
        <f t="shared" si="151"/>
        <v>20.116000000000003</v>
      </c>
      <c r="H262" s="119">
        <f t="shared" si="152"/>
        <v>24.6</v>
      </c>
      <c r="I262" s="119">
        <f t="shared" si="153"/>
        <v>14.21</v>
      </c>
      <c r="J262" s="125">
        <f t="shared" si="155"/>
        <v>-20.116000000000003</v>
      </c>
      <c r="K262" s="120">
        <f t="shared" si="154"/>
        <v>4.3465308005350547</v>
      </c>
      <c r="AM262" s="119"/>
      <c r="AN262" s="132"/>
      <c r="AO262" s="132">
        <v>100</v>
      </c>
      <c r="AQ262" s="135">
        <v>24.6</v>
      </c>
      <c r="BA262" s="127"/>
      <c r="BI262" s="119">
        <v>17.03</v>
      </c>
      <c r="BN262" s="119">
        <v>21.7</v>
      </c>
      <c r="BQ262" s="119">
        <v>23.04</v>
      </c>
      <c r="BV262" s="119">
        <v>14.21</v>
      </c>
      <c r="CC262" s="133"/>
    </row>
    <row r="263" spans="1:81">
      <c r="A263" s="119"/>
      <c r="B263" s="132"/>
      <c r="C263" s="132">
        <v>150</v>
      </c>
      <c r="E263" s="119">
        <f t="shared" si="149"/>
        <v>5</v>
      </c>
      <c r="F263" s="119">
        <f t="shared" si="150"/>
        <v>90.23</v>
      </c>
      <c r="G263" s="120">
        <f t="shared" si="151"/>
        <v>18.045999999999999</v>
      </c>
      <c r="H263" s="119">
        <f t="shared" si="152"/>
        <v>23.21</v>
      </c>
      <c r="I263" s="119">
        <f t="shared" si="153"/>
        <v>12.12</v>
      </c>
      <c r="J263" s="125">
        <f t="shared" si="155"/>
        <v>-18.045999999999999</v>
      </c>
      <c r="K263" s="120">
        <f t="shared" si="154"/>
        <v>5.0807115643381957</v>
      </c>
      <c r="AM263" s="119"/>
      <c r="AN263" s="132"/>
      <c r="AO263" s="132">
        <v>150</v>
      </c>
      <c r="AQ263" s="135">
        <v>23.21</v>
      </c>
      <c r="BA263" s="127"/>
      <c r="BI263" s="119">
        <v>13.92</v>
      </c>
      <c r="BN263" s="119">
        <v>17.989999999999998</v>
      </c>
      <c r="BQ263" s="119">
        <v>22.99</v>
      </c>
      <c r="BV263" s="119">
        <v>12.12</v>
      </c>
      <c r="CC263" s="133"/>
    </row>
    <row r="264" spans="1:81">
      <c r="A264" s="119"/>
      <c r="B264" s="132"/>
      <c r="C264" s="132">
        <v>200</v>
      </c>
      <c r="E264" s="119">
        <f t="shared" si="149"/>
        <v>5</v>
      </c>
      <c r="F264" s="119">
        <f t="shared" si="150"/>
        <v>77.239999999999995</v>
      </c>
      <c r="G264" s="120">
        <f t="shared" si="151"/>
        <v>15.447999999999999</v>
      </c>
      <c r="H264" s="119">
        <f t="shared" si="152"/>
        <v>20.83</v>
      </c>
      <c r="I264" s="119">
        <f t="shared" si="153"/>
        <v>10.86</v>
      </c>
      <c r="J264" s="125">
        <f t="shared" si="155"/>
        <v>-15.447999999999999</v>
      </c>
      <c r="K264" s="120">
        <f t="shared" si="154"/>
        <v>4.5070300642440779</v>
      </c>
      <c r="AM264" s="119"/>
      <c r="AN264" s="132"/>
      <c r="AO264" s="132">
        <v>200</v>
      </c>
      <c r="AQ264" s="135">
        <v>19.43</v>
      </c>
      <c r="BA264" s="127"/>
      <c r="BI264" s="119">
        <v>11.65</v>
      </c>
      <c r="BN264" s="119">
        <v>14.47</v>
      </c>
      <c r="BQ264" s="119">
        <v>20.83</v>
      </c>
      <c r="BV264" s="119">
        <v>10.86</v>
      </c>
      <c r="CC264" s="133"/>
    </row>
    <row r="265" spans="1:81">
      <c r="A265" s="119"/>
      <c r="B265" s="132"/>
      <c r="C265" s="132">
        <v>300</v>
      </c>
      <c r="E265" s="119">
        <f t="shared" si="149"/>
        <v>1</v>
      </c>
      <c r="F265" s="119">
        <f t="shared" si="150"/>
        <v>17.14</v>
      </c>
      <c r="G265" s="120">
        <f t="shared" si="151"/>
        <v>17.14</v>
      </c>
      <c r="H265" s="119">
        <f t="shared" si="152"/>
        <v>17.14</v>
      </c>
      <c r="I265" s="119">
        <f t="shared" si="153"/>
        <v>17.14</v>
      </c>
      <c r="J265" s="125">
        <f t="shared" si="155"/>
        <v>-17.14</v>
      </c>
      <c r="K265" s="120" t="e">
        <f t="shared" si="154"/>
        <v>#DIV/0!</v>
      </c>
      <c r="AM265" s="119"/>
      <c r="AN265" s="132"/>
      <c r="AO265" s="132">
        <v>300</v>
      </c>
      <c r="AQ265" s="135">
        <v>17.14</v>
      </c>
      <c r="BA265" s="127"/>
      <c r="CC265" s="133"/>
    </row>
    <row r="266" spans="1:81">
      <c r="A266" s="119"/>
      <c r="B266" s="132"/>
      <c r="C266" s="132">
        <v>400</v>
      </c>
      <c r="E266" s="119">
        <f t="shared" si="149"/>
        <v>1</v>
      </c>
      <c r="F266" s="119">
        <f t="shared" si="150"/>
        <v>15.37</v>
      </c>
      <c r="G266" s="120">
        <f t="shared" si="151"/>
        <v>15.37</v>
      </c>
      <c r="H266" s="119">
        <f t="shared" si="152"/>
        <v>15.37</v>
      </c>
      <c r="I266" s="119">
        <f t="shared" si="153"/>
        <v>15.37</v>
      </c>
      <c r="J266" s="125">
        <f t="shared" si="155"/>
        <v>-15.37</v>
      </c>
      <c r="K266" s="120" t="e">
        <f t="shared" si="154"/>
        <v>#DIV/0!</v>
      </c>
      <c r="AM266" s="119"/>
      <c r="AN266" s="132"/>
      <c r="AO266" s="132">
        <v>400</v>
      </c>
      <c r="AQ266" s="135">
        <v>15.37</v>
      </c>
      <c r="BA266" s="127"/>
      <c r="CC266" s="133"/>
    </row>
    <row r="267" spans="1:81">
      <c r="A267" s="119"/>
      <c r="B267" s="132"/>
      <c r="C267" s="132">
        <v>500</v>
      </c>
      <c r="E267" s="119">
        <f t="shared" si="149"/>
        <v>1</v>
      </c>
      <c r="F267" s="119">
        <f t="shared" si="150"/>
        <v>12.77</v>
      </c>
      <c r="G267" s="120">
        <f t="shared" si="151"/>
        <v>12.77</v>
      </c>
      <c r="H267" s="119">
        <f t="shared" si="152"/>
        <v>12.77</v>
      </c>
      <c r="I267" s="119">
        <f t="shared" si="153"/>
        <v>12.77</v>
      </c>
      <c r="J267" s="125">
        <f t="shared" si="155"/>
        <v>-12.77</v>
      </c>
      <c r="K267" s="120" t="e">
        <f t="shared" si="154"/>
        <v>#DIV/0!</v>
      </c>
      <c r="AM267" s="119"/>
      <c r="AN267" s="132"/>
      <c r="AO267" s="132">
        <v>500</v>
      </c>
      <c r="AQ267" s="135">
        <v>12.77</v>
      </c>
      <c r="BA267" s="127"/>
      <c r="CC267" s="133"/>
    </row>
    <row r="268" spans="1:81">
      <c r="A268" s="119"/>
      <c r="B268" s="132"/>
      <c r="C268" s="132">
        <v>600</v>
      </c>
      <c r="D268" s="119"/>
      <c r="E268" s="119">
        <f t="shared" si="149"/>
        <v>0</v>
      </c>
      <c r="F268" s="119">
        <f t="shared" si="150"/>
        <v>0</v>
      </c>
      <c r="G268" s="120" t="e">
        <f t="shared" si="151"/>
        <v>#DIV/0!</v>
      </c>
      <c r="H268" s="119">
        <f t="shared" si="152"/>
        <v>0</v>
      </c>
      <c r="I268" s="119">
        <f t="shared" si="153"/>
        <v>0</v>
      </c>
      <c r="J268" s="125" t="e">
        <f t="shared" si="155"/>
        <v>#DIV/0!</v>
      </c>
      <c r="K268" s="120" t="e">
        <f t="shared" si="154"/>
        <v>#DIV/0!</v>
      </c>
      <c r="AM268" s="119"/>
      <c r="AN268" s="132"/>
      <c r="AO268" s="132">
        <v>600</v>
      </c>
      <c r="AP268" s="119"/>
      <c r="AQ268" s="119"/>
      <c r="AR268" s="119"/>
      <c r="AS268" s="119"/>
      <c r="AT268" s="119"/>
      <c r="AU268" s="119"/>
      <c r="AV268" s="119"/>
      <c r="AW268" s="119"/>
      <c r="AX268" s="119"/>
      <c r="AY268" s="119"/>
      <c r="AZ268" s="119"/>
      <c r="BA268" s="127"/>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33"/>
    </row>
    <row r="269" spans="1:81">
      <c r="A269" s="119"/>
      <c r="B269" s="127"/>
      <c r="C269" s="127"/>
      <c r="D269" s="119"/>
      <c r="E269" s="119"/>
      <c r="F269" s="119"/>
      <c r="G269" s="120"/>
      <c r="H269" s="119"/>
      <c r="I269" s="119"/>
      <c r="K269" s="120"/>
      <c r="AM269" s="119"/>
      <c r="AN269" s="127"/>
      <c r="AO269" s="127"/>
      <c r="AP269" s="119"/>
      <c r="AQ269" s="119"/>
      <c r="AR269" s="119"/>
      <c r="AS269" s="119"/>
      <c r="AT269" s="119"/>
      <c r="AU269" s="119"/>
      <c r="AV269" s="119"/>
      <c r="AW269" s="119"/>
      <c r="AX269" s="119"/>
      <c r="AY269" s="119"/>
      <c r="AZ269" s="119"/>
      <c r="BA269" s="127"/>
      <c r="BB269" s="119"/>
      <c r="BC269" s="119"/>
      <c r="BD269" s="119"/>
      <c r="BE269" s="119"/>
      <c r="BF269" s="119"/>
      <c r="BG269" s="119"/>
      <c r="BH269" s="119"/>
      <c r="BI269" s="119"/>
      <c r="BJ269" s="119"/>
      <c r="BK269" s="119"/>
      <c r="BL269" s="119"/>
      <c r="BM269" s="119"/>
      <c r="BN269" s="119"/>
      <c r="BO269" s="119"/>
      <c r="BP269" s="119"/>
      <c r="BQ269" s="119"/>
      <c r="BR269" s="119"/>
      <c r="BS269" s="119"/>
      <c r="BT269" s="119"/>
      <c r="BU269" s="119"/>
      <c r="BV269" s="119"/>
      <c r="BW269" s="119"/>
      <c r="BX269" s="119"/>
      <c r="BY269" s="119"/>
      <c r="BZ269" s="119"/>
      <c r="CA269" s="119"/>
      <c r="CB269" s="119"/>
      <c r="CC269" s="127"/>
    </row>
    <row r="270" spans="1:81">
      <c r="A270" s="128"/>
      <c r="B270" s="129"/>
      <c r="C270" s="129" t="s">
        <v>14</v>
      </c>
      <c r="D270" s="128"/>
      <c r="E270" s="119">
        <f>COUNT(AP270:CC270)</f>
        <v>5</v>
      </c>
      <c r="F270" s="119">
        <f>SUM(AP270:CC270)</f>
        <v>586</v>
      </c>
      <c r="G270" s="120">
        <f>AVERAGE(AP270:CC270)</f>
        <v>117.2</v>
      </c>
      <c r="H270" s="119">
        <f>MAX(AP270:CC270)</f>
        <v>261</v>
      </c>
      <c r="I270" s="119">
        <f>MIN(AP270:CC270)</f>
        <v>31</v>
      </c>
      <c r="J270" s="125">
        <f>D270-G270</f>
        <v>-117.2</v>
      </c>
      <c r="K270" s="120">
        <f>STDEV(AP270:CC270)</f>
        <v>85.989534246907056</v>
      </c>
      <c r="AM270" s="128"/>
      <c r="AN270" s="129"/>
      <c r="AO270" s="129" t="s">
        <v>14</v>
      </c>
      <c r="AP270" s="128"/>
      <c r="AQ270" s="128">
        <v>113</v>
      </c>
      <c r="AR270" s="128"/>
      <c r="AS270" s="128"/>
      <c r="AT270" s="128"/>
      <c r="AU270" s="128"/>
      <c r="AV270" s="128"/>
      <c r="AW270" s="128"/>
      <c r="AX270" s="128"/>
      <c r="AY270" s="128"/>
      <c r="AZ270" s="128"/>
      <c r="BA270" s="127"/>
      <c r="BB270" s="128"/>
      <c r="BC270" s="128"/>
      <c r="BD270" s="128"/>
      <c r="BE270" s="128"/>
      <c r="BF270" s="128"/>
      <c r="BG270" s="128"/>
      <c r="BH270" s="128"/>
      <c r="BI270" s="128">
        <v>31</v>
      </c>
      <c r="BJ270" s="128"/>
      <c r="BK270" s="128"/>
      <c r="BL270" s="128"/>
      <c r="BM270" s="128"/>
      <c r="BN270" s="128">
        <v>261</v>
      </c>
      <c r="BO270" s="128"/>
      <c r="BP270" s="128"/>
      <c r="BQ270" s="128">
        <v>94</v>
      </c>
      <c r="BR270" s="128"/>
      <c r="BS270" s="128"/>
      <c r="BT270" s="128"/>
      <c r="BU270" s="128"/>
      <c r="BV270" s="128">
        <v>87</v>
      </c>
      <c r="BW270" s="128"/>
      <c r="BX270" s="128"/>
      <c r="BY270" s="128"/>
      <c r="BZ270" s="128"/>
      <c r="CA270" s="128"/>
      <c r="CB270" s="128"/>
      <c r="CC270" s="131"/>
    </row>
    <row r="271" spans="1:81">
      <c r="A271" s="119"/>
      <c r="B271" s="132"/>
      <c r="C271" s="132" t="s">
        <v>15</v>
      </c>
      <c r="D271" s="119"/>
      <c r="E271" s="119">
        <f>COUNT(AP271:CC271)</f>
        <v>5</v>
      </c>
      <c r="F271" s="119">
        <f>SUM(AP271:CC271)</f>
        <v>4.7699999999999996</v>
      </c>
      <c r="G271" s="120">
        <f>AVERAGE(AP271:CC271)</f>
        <v>0.95399999999999996</v>
      </c>
      <c r="H271" s="119">
        <f>MAX(AP271:CC271)</f>
        <v>1.3</v>
      </c>
      <c r="I271" s="119">
        <f>MIN(AP271:CC271)</f>
        <v>0.3</v>
      </c>
      <c r="J271" s="125">
        <f>D271-G271</f>
        <v>-0.95399999999999996</v>
      </c>
      <c r="K271" s="120">
        <f>STDEV(AP271:CC271)</f>
        <v>0.4118009227770138</v>
      </c>
      <c r="AM271" s="119"/>
      <c r="AN271" s="132"/>
      <c r="AO271" s="132" t="s">
        <v>15</v>
      </c>
      <c r="AP271" s="119"/>
      <c r="AQ271" s="119">
        <v>0.8</v>
      </c>
      <c r="AR271" s="119"/>
      <c r="AS271" s="119"/>
      <c r="AT271" s="119"/>
      <c r="AU271" s="119"/>
      <c r="AV271" s="119"/>
      <c r="AW271" s="119"/>
      <c r="AX271" s="119"/>
      <c r="AY271" s="119"/>
      <c r="AZ271" s="119"/>
      <c r="BA271" s="127"/>
      <c r="BB271" s="119"/>
      <c r="BC271" s="119"/>
      <c r="BD271" s="119"/>
      <c r="BE271" s="119"/>
      <c r="BF271" s="119"/>
      <c r="BG271" s="119"/>
      <c r="BH271" s="119"/>
      <c r="BI271" s="119">
        <v>1.17</v>
      </c>
      <c r="BJ271" s="119"/>
      <c r="BK271" s="119"/>
      <c r="BL271" s="119"/>
      <c r="BM271" s="119"/>
      <c r="BN271" s="119">
        <v>1.3</v>
      </c>
      <c r="BO271" s="119"/>
      <c r="BP271" s="119"/>
      <c r="BQ271" s="119">
        <v>0.3</v>
      </c>
      <c r="BR271" s="119"/>
      <c r="BS271" s="119"/>
      <c r="BT271" s="119"/>
      <c r="BU271" s="119"/>
      <c r="BV271" s="119">
        <v>1.2</v>
      </c>
      <c r="BW271" s="119"/>
      <c r="BX271" s="119"/>
      <c r="BY271" s="119"/>
      <c r="BZ271" s="119"/>
      <c r="CA271" s="119"/>
      <c r="CB271" s="119"/>
      <c r="CC271" s="133"/>
    </row>
    <row r="272" spans="1:81">
      <c r="A272" s="119" t="s">
        <v>0</v>
      </c>
      <c r="B272" s="119" t="s">
        <v>1</v>
      </c>
      <c r="C272" s="119" t="s">
        <v>2</v>
      </c>
      <c r="D272" s="123"/>
      <c r="E272" s="119" t="s">
        <v>3</v>
      </c>
      <c r="F272" s="119" t="s">
        <v>74</v>
      </c>
      <c r="G272" s="120" t="s">
        <v>4</v>
      </c>
      <c r="H272" s="119" t="s">
        <v>5</v>
      </c>
      <c r="I272" s="119" t="s">
        <v>6</v>
      </c>
      <c r="J272" s="120" t="s">
        <v>7</v>
      </c>
      <c r="K272" s="120" t="s">
        <v>8</v>
      </c>
      <c r="AM272" s="123" t="s">
        <v>10</v>
      </c>
      <c r="AN272" s="123" t="s">
        <v>11</v>
      </c>
      <c r="AO272" s="123" t="s">
        <v>12</v>
      </c>
      <c r="AP272" s="123">
        <v>2007</v>
      </c>
      <c r="AQ272" s="119">
        <v>2006</v>
      </c>
      <c r="AR272" s="119">
        <v>2005</v>
      </c>
      <c r="AS272" s="123">
        <v>2004</v>
      </c>
      <c r="AT272" s="123">
        <v>2003</v>
      </c>
      <c r="AU272" s="123"/>
      <c r="AV272" s="123">
        <v>1999</v>
      </c>
      <c r="AW272" s="123"/>
      <c r="AX272" s="123"/>
      <c r="AY272" s="123"/>
      <c r="AZ272" s="123"/>
      <c r="BA272" s="122">
        <v>1996</v>
      </c>
      <c r="BB272" s="123">
        <v>1995</v>
      </c>
      <c r="BC272" s="123">
        <v>2005</v>
      </c>
      <c r="BD272" s="123"/>
      <c r="BE272" s="123">
        <v>1992</v>
      </c>
      <c r="BF272" s="123">
        <v>1991</v>
      </c>
      <c r="BG272" s="123">
        <v>1990</v>
      </c>
      <c r="BH272" s="123">
        <v>1990</v>
      </c>
      <c r="BI272" s="123">
        <v>1990</v>
      </c>
      <c r="BJ272" s="123">
        <v>1989</v>
      </c>
      <c r="BK272" s="123">
        <v>1989</v>
      </c>
      <c r="BL272" s="123">
        <v>1988</v>
      </c>
      <c r="BM272" s="123">
        <v>1987</v>
      </c>
      <c r="BN272" s="123">
        <v>1987</v>
      </c>
      <c r="BO272" s="123">
        <v>1986</v>
      </c>
      <c r="BP272" s="123">
        <v>1986</v>
      </c>
      <c r="BQ272" s="123">
        <v>1986</v>
      </c>
      <c r="BR272" s="123">
        <v>1985</v>
      </c>
      <c r="BS272" s="123">
        <v>1985</v>
      </c>
      <c r="BT272" s="123">
        <v>1985</v>
      </c>
      <c r="BU272" s="123">
        <v>1984</v>
      </c>
      <c r="BV272" s="123">
        <v>1984</v>
      </c>
      <c r="BW272" s="123">
        <v>1984</v>
      </c>
      <c r="BX272" s="123">
        <v>1983</v>
      </c>
      <c r="BY272" s="123">
        <v>1983</v>
      </c>
      <c r="BZ272" s="123">
        <v>1983</v>
      </c>
      <c r="CA272" s="123">
        <v>1982</v>
      </c>
      <c r="CB272" s="123">
        <v>1981</v>
      </c>
      <c r="CC272" s="123">
        <v>1980</v>
      </c>
    </row>
    <row r="273" spans="1:81">
      <c r="A273" s="123">
        <v>11</v>
      </c>
      <c r="B273" s="124">
        <v>42</v>
      </c>
      <c r="C273" s="124" t="s">
        <v>13</v>
      </c>
      <c r="D273" s="123"/>
      <c r="E273" s="119">
        <f t="shared" ref="E273:E286" si="156">COUNT(AP273:CC273)</f>
        <v>8</v>
      </c>
      <c r="F273" s="119">
        <f t="shared" ref="F273:F286" si="157">SUM(AP273:CC273)</f>
        <v>105</v>
      </c>
      <c r="G273" s="120">
        <f t="shared" ref="G273:G286" si="158">AVERAGE(AP273:CC273)</f>
        <v>13.125</v>
      </c>
      <c r="H273" s="119">
        <f t="shared" ref="H273:H286" si="159">MAX(AP273:CC273)</f>
        <v>22</v>
      </c>
      <c r="I273" s="119">
        <f t="shared" ref="I273:I286" si="160">MIN(AP273:CC273)</f>
        <v>2</v>
      </c>
      <c r="J273" s="125">
        <f t="shared" ref="J273:J283" si="161">D273-G273</f>
        <v>-13.125</v>
      </c>
      <c r="K273" s="120">
        <f t="shared" ref="K273:K286" si="162">STDEV(AP273:CC273)</f>
        <v>7.9181076382825566</v>
      </c>
      <c r="AM273" s="123">
        <v>11</v>
      </c>
      <c r="AN273" s="124">
        <v>42</v>
      </c>
      <c r="AO273" s="124" t="s">
        <v>13</v>
      </c>
      <c r="AP273" s="123"/>
      <c r="AQ273" s="123"/>
      <c r="AR273" s="123"/>
      <c r="AS273" s="123">
        <v>2</v>
      </c>
      <c r="AT273" s="123">
        <v>19</v>
      </c>
      <c r="AU273" s="123"/>
      <c r="AV273" s="123">
        <v>11</v>
      </c>
      <c r="AW273" s="123"/>
      <c r="AX273" s="123"/>
      <c r="AY273" s="123"/>
      <c r="AZ273" s="123"/>
      <c r="BA273" s="127"/>
      <c r="BB273" s="123"/>
      <c r="BC273" s="123"/>
      <c r="BD273" s="123"/>
      <c r="BE273" s="123"/>
      <c r="BF273" s="123">
        <v>22</v>
      </c>
      <c r="BG273" s="123">
        <v>7</v>
      </c>
      <c r="BH273" s="123"/>
      <c r="BI273" s="123"/>
      <c r="BJ273" s="123"/>
      <c r="BK273" s="123"/>
      <c r="BL273" s="123"/>
      <c r="BM273" s="123"/>
      <c r="BN273" s="123"/>
      <c r="BO273" s="123">
        <v>17</v>
      </c>
      <c r="BP273" s="123"/>
      <c r="BQ273" s="123"/>
      <c r="BR273" s="123">
        <v>5</v>
      </c>
      <c r="BS273" s="123"/>
      <c r="BT273" s="123">
        <v>22</v>
      </c>
      <c r="BU273" s="123"/>
      <c r="BV273" s="123"/>
      <c r="BW273" s="123"/>
      <c r="BX273" s="123"/>
      <c r="BY273" s="123"/>
      <c r="BZ273" s="123"/>
      <c r="CA273" s="123"/>
      <c r="CB273" s="123"/>
      <c r="CC273" s="126"/>
    </row>
    <row r="274" spans="1:81">
      <c r="A274" s="119"/>
      <c r="B274" s="132"/>
      <c r="C274" s="129">
        <v>0</v>
      </c>
      <c r="D274" s="128"/>
      <c r="E274" s="119">
        <f t="shared" si="156"/>
        <v>8</v>
      </c>
      <c r="F274" s="119">
        <f t="shared" si="157"/>
        <v>188.29999999999998</v>
      </c>
      <c r="G274" s="120">
        <f t="shared" si="158"/>
        <v>23.537499999999998</v>
      </c>
      <c r="H274" s="119">
        <f t="shared" si="159"/>
        <v>24.8</v>
      </c>
      <c r="I274" s="119">
        <f t="shared" si="160"/>
        <v>21.7</v>
      </c>
      <c r="J274" s="125">
        <f t="shared" si="161"/>
        <v>-23.537499999999998</v>
      </c>
      <c r="K274" s="120">
        <f t="shared" si="162"/>
        <v>1.0041876603219428</v>
      </c>
      <c r="AM274" s="119"/>
      <c r="AN274" s="132"/>
      <c r="AO274" s="129">
        <v>0</v>
      </c>
      <c r="AP274" s="128"/>
      <c r="AQ274" s="128"/>
      <c r="AR274" s="128"/>
      <c r="AS274" s="128">
        <v>24.8</v>
      </c>
      <c r="AT274" s="128">
        <v>24.5</v>
      </c>
      <c r="AU274" s="128"/>
      <c r="AV274" s="128">
        <v>24.2</v>
      </c>
      <c r="AW274" s="128"/>
      <c r="AX274" s="128"/>
      <c r="AY274" s="128"/>
      <c r="AZ274" s="128"/>
      <c r="BA274" s="127"/>
      <c r="BB274" s="128"/>
      <c r="BC274" s="128"/>
      <c r="BD274" s="128"/>
      <c r="BE274" s="128"/>
      <c r="BF274" s="128">
        <v>23.5</v>
      </c>
      <c r="BG274" s="128">
        <v>22.9</v>
      </c>
      <c r="BH274" s="128"/>
      <c r="BI274" s="128"/>
      <c r="BJ274" s="128"/>
      <c r="BK274" s="128"/>
      <c r="BL274" s="128"/>
      <c r="BM274" s="128"/>
      <c r="BN274" s="128"/>
      <c r="BO274" s="128">
        <v>23.7</v>
      </c>
      <c r="BP274" s="128"/>
      <c r="BQ274" s="128"/>
      <c r="BR274" s="128">
        <v>21.7</v>
      </c>
      <c r="BS274" s="128"/>
      <c r="BT274" s="128">
        <v>23</v>
      </c>
      <c r="BU274" s="128"/>
      <c r="BV274" s="128"/>
      <c r="BW274" s="128"/>
      <c r="BX274" s="128"/>
      <c r="BY274" s="128"/>
      <c r="BZ274" s="128"/>
      <c r="CA274" s="128"/>
      <c r="CB274" s="128"/>
      <c r="CC274" s="131"/>
    </row>
    <row r="275" spans="1:81">
      <c r="A275" s="119"/>
      <c r="B275" s="132"/>
      <c r="C275" s="132">
        <v>10</v>
      </c>
      <c r="E275" s="119">
        <f t="shared" si="156"/>
        <v>6</v>
      </c>
      <c r="F275" s="119">
        <f t="shared" si="157"/>
        <v>140.88</v>
      </c>
      <c r="G275" s="120">
        <f t="shared" si="158"/>
        <v>23.48</v>
      </c>
      <c r="H275" s="119">
        <f t="shared" si="159"/>
        <v>24.8</v>
      </c>
      <c r="I275" s="119">
        <f t="shared" si="160"/>
        <v>21.29</v>
      </c>
      <c r="J275" s="125">
        <f t="shared" si="161"/>
        <v>-23.48</v>
      </c>
      <c r="K275" s="120">
        <f t="shared" si="162"/>
        <v>1.3374901868798892</v>
      </c>
      <c r="AM275" s="119"/>
      <c r="AN275" s="132"/>
      <c r="AO275" s="132">
        <v>10</v>
      </c>
      <c r="AQ275" s="135"/>
      <c r="AR275" s="135"/>
      <c r="AS275" s="135">
        <v>24.8</v>
      </c>
      <c r="AT275" s="135">
        <v>24.44</v>
      </c>
      <c r="AV275" s="121">
        <v>24.33</v>
      </c>
      <c r="BA275" s="127"/>
      <c r="BO275" s="119">
        <v>23.41</v>
      </c>
      <c r="BR275" s="119">
        <v>21.29</v>
      </c>
      <c r="BT275" s="119">
        <v>22.61</v>
      </c>
      <c r="CC275" s="133"/>
    </row>
    <row r="276" spans="1:81">
      <c r="A276" s="119"/>
      <c r="B276" s="132"/>
      <c r="C276" s="132">
        <v>20</v>
      </c>
      <c r="E276" s="119">
        <f t="shared" si="156"/>
        <v>6</v>
      </c>
      <c r="F276" s="119">
        <f t="shared" si="157"/>
        <v>140.54</v>
      </c>
      <c r="G276" s="120">
        <f t="shared" si="158"/>
        <v>23.423333333333332</v>
      </c>
      <c r="H276" s="119">
        <f t="shared" si="159"/>
        <v>24.8</v>
      </c>
      <c r="I276" s="119">
        <f t="shared" si="160"/>
        <v>20.95</v>
      </c>
      <c r="J276" s="125">
        <f t="shared" si="161"/>
        <v>-23.423333333333332</v>
      </c>
      <c r="K276" s="120">
        <f t="shared" si="162"/>
        <v>1.452317687927358</v>
      </c>
      <c r="AM276" s="119"/>
      <c r="AN276" s="132"/>
      <c r="AO276" s="132">
        <v>20</v>
      </c>
      <c r="AQ276" s="135"/>
      <c r="AR276" s="135"/>
      <c r="AS276" s="135">
        <v>24.8</v>
      </c>
      <c r="AT276" s="135">
        <v>24.44</v>
      </c>
      <c r="AV276" s="121">
        <v>24.33</v>
      </c>
      <c r="BA276" s="127"/>
      <c r="BO276" s="119">
        <v>23.42</v>
      </c>
      <c r="BR276" s="119">
        <v>20.95</v>
      </c>
      <c r="BT276" s="119">
        <v>22.6</v>
      </c>
      <c r="CC276" s="133"/>
    </row>
    <row r="277" spans="1:81">
      <c r="A277" s="119"/>
      <c r="B277" s="132"/>
      <c r="C277" s="132">
        <v>30</v>
      </c>
      <c r="E277" s="119">
        <f t="shared" si="156"/>
        <v>6</v>
      </c>
      <c r="F277" s="119">
        <f t="shared" si="157"/>
        <v>140.30000000000001</v>
      </c>
      <c r="G277" s="120">
        <f t="shared" si="158"/>
        <v>23.383333333333336</v>
      </c>
      <c r="H277" s="119">
        <f t="shared" si="159"/>
        <v>24.81</v>
      </c>
      <c r="I277" s="119">
        <f t="shared" si="160"/>
        <v>20.83</v>
      </c>
      <c r="J277" s="125">
        <f t="shared" si="161"/>
        <v>-23.383333333333336</v>
      </c>
      <c r="K277" s="120">
        <f t="shared" si="162"/>
        <v>1.5089819968000509</v>
      </c>
      <c r="AM277" s="119"/>
      <c r="AN277" s="132"/>
      <c r="AO277" s="132">
        <v>30</v>
      </c>
      <c r="AQ277" s="135"/>
      <c r="AR277" s="135"/>
      <c r="AS277" s="135">
        <v>24.81</v>
      </c>
      <c r="AT277" s="135">
        <v>24.44</v>
      </c>
      <c r="AV277" s="121">
        <v>24.32</v>
      </c>
      <c r="BA277" s="127"/>
      <c r="BO277" s="119">
        <v>23.43</v>
      </c>
      <c r="BR277" s="119">
        <v>20.83</v>
      </c>
      <c r="BT277" s="119">
        <v>22.47</v>
      </c>
      <c r="CC277" s="133"/>
    </row>
    <row r="278" spans="1:81">
      <c r="A278" s="119"/>
      <c r="B278" s="132"/>
      <c r="C278" s="132">
        <v>50</v>
      </c>
      <c r="E278" s="119">
        <f t="shared" si="156"/>
        <v>6</v>
      </c>
      <c r="F278" s="119">
        <f t="shared" si="157"/>
        <v>138.85000000000002</v>
      </c>
      <c r="G278" s="120">
        <f t="shared" si="158"/>
        <v>23.141666666666669</v>
      </c>
      <c r="H278" s="119">
        <f t="shared" si="159"/>
        <v>24.8</v>
      </c>
      <c r="I278" s="119">
        <f t="shared" si="160"/>
        <v>20.03</v>
      </c>
      <c r="J278" s="125">
        <f t="shared" si="161"/>
        <v>-23.141666666666669</v>
      </c>
      <c r="K278" s="120">
        <f t="shared" si="162"/>
        <v>1.8528833386553689</v>
      </c>
      <c r="AM278" s="119"/>
      <c r="AN278" s="132"/>
      <c r="AO278" s="132">
        <v>50</v>
      </c>
      <c r="AQ278" s="135"/>
      <c r="AR278" s="135"/>
      <c r="AS278" s="135">
        <v>24.8</v>
      </c>
      <c r="AT278" s="135">
        <v>24.45</v>
      </c>
      <c r="AV278" s="121">
        <v>24.28</v>
      </c>
      <c r="BA278" s="127"/>
      <c r="BO278" s="119">
        <v>23.43</v>
      </c>
      <c r="BR278" s="119">
        <v>20.03</v>
      </c>
      <c r="BT278" s="119">
        <v>21.86</v>
      </c>
      <c r="CC278" s="133"/>
    </row>
    <row r="279" spans="1:81">
      <c r="A279" s="119"/>
      <c r="B279" s="132"/>
      <c r="C279" s="132">
        <v>75</v>
      </c>
      <c r="E279" s="119">
        <f t="shared" si="156"/>
        <v>6</v>
      </c>
      <c r="F279" s="119">
        <f t="shared" si="157"/>
        <v>134.55000000000001</v>
      </c>
      <c r="G279" s="120">
        <f t="shared" si="158"/>
        <v>22.425000000000001</v>
      </c>
      <c r="H279" s="119">
        <f t="shared" si="159"/>
        <v>24.78</v>
      </c>
      <c r="I279" s="119">
        <f t="shared" si="160"/>
        <v>16.73</v>
      </c>
      <c r="J279" s="125">
        <f t="shared" si="161"/>
        <v>-22.425000000000001</v>
      </c>
      <c r="K279" s="120">
        <f t="shared" si="162"/>
        <v>3.0006515959037654</v>
      </c>
      <c r="AM279" s="119"/>
      <c r="AN279" s="132"/>
      <c r="AO279" s="132">
        <v>75</v>
      </c>
      <c r="AQ279" s="135"/>
      <c r="AR279" s="135"/>
      <c r="AS279" s="135">
        <v>24.78</v>
      </c>
      <c r="AT279" s="135">
        <v>24.45</v>
      </c>
      <c r="AV279" s="121">
        <v>23.55</v>
      </c>
      <c r="BA279" s="127"/>
      <c r="BO279" s="119">
        <v>23.43</v>
      </c>
      <c r="BR279" s="119">
        <v>16.73</v>
      </c>
      <c r="BT279" s="119">
        <v>21.61</v>
      </c>
      <c r="CC279" s="133"/>
    </row>
    <row r="280" spans="1:81">
      <c r="A280" s="119"/>
      <c r="B280" s="132"/>
      <c r="C280" s="132">
        <v>100</v>
      </c>
      <c r="E280" s="119">
        <f t="shared" si="156"/>
        <v>6</v>
      </c>
      <c r="F280" s="119">
        <f t="shared" si="157"/>
        <v>121.80000000000001</v>
      </c>
      <c r="G280" s="120">
        <f t="shared" si="158"/>
        <v>20.3</v>
      </c>
      <c r="H280" s="119">
        <f t="shared" si="159"/>
        <v>23.48</v>
      </c>
      <c r="I280" s="119">
        <f t="shared" si="160"/>
        <v>14.31</v>
      </c>
      <c r="J280" s="125">
        <f t="shared" si="161"/>
        <v>-20.3</v>
      </c>
      <c r="K280" s="120">
        <f t="shared" si="162"/>
        <v>3.3981642102758802</v>
      </c>
      <c r="AM280" s="119"/>
      <c r="AN280" s="132"/>
      <c r="AO280" s="132">
        <v>100</v>
      </c>
      <c r="AQ280" s="135"/>
      <c r="AR280" s="135"/>
      <c r="AS280" s="135">
        <v>21.59</v>
      </c>
      <c r="AT280" s="135">
        <v>23.48</v>
      </c>
      <c r="AV280" s="121">
        <v>20.93</v>
      </c>
      <c r="BA280" s="127"/>
      <c r="BO280" s="119">
        <v>22.9</v>
      </c>
      <c r="BR280" s="119">
        <v>14.31</v>
      </c>
      <c r="BT280" s="119">
        <v>18.59</v>
      </c>
      <c r="CC280" s="133"/>
    </row>
    <row r="281" spans="1:81">
      <c r="A281" s="119"/>
      <c r="B281" s="132"/>
      <c r="C281" s="132">
        <v>150</v>
      </c>
      <c r="E281" s="119">
        <f t="shared" si="156"/>
        <v>6</v>
      </c>
      <c r="F281" s="119">
        <f t="shared" si="157"/>
        <v>105.74</v>
      </c>
      <c r="G281" s="120">
        <f t="shared" si="158"/>
        <v>17.623333333333331</v>
      </c>
      <c r="H281" s="119">
        <f t="shared" si="159"/>
        <v>20.21</v>
      </c>
      <c r="I281" s="119">
        <f t="shared" si="160"/>
        <v>11.52</v>
      </c>
      <c r="J281" s="125">
        <f t="shared" si="161"/>
        <v>-17.623333333333331</v>
      </c>
      <c r="K281" s="120">
        <f t="shared" si="162"/>
        <v>3.3868077398439156</v>
      </c>
      <c r="AM281" s="119"/>
      <c r="AN281" s="132"/>
      <c r="AO281" s="132">
        <v>150</v>
      </c>
      <c r="AQ281" s="135"/>
      <c r="AR281" s="135"/>
      <c r="AS281" s="135">
        <v>19.75</v>
      </c>
      <c r="AT281" s="135">
        <v>20.21</v>
      </c>
      <c r="AV281" s="121">
        <v>18.63</v>
      </c>
      <c r="BA281" s="127"/>
      <c r="BO281" s="119">
        <v>19.79</v>
      </c>
      <c r="BR281" s="119">
        <v>11.52</v>
      </c>
      <c r="BT281" s="119">
        <v>15.84</v>
      </c>
      <c r="CC281" s="133"/>
    </row>
    <row r="282" spans="1:81">
      <c r="A282" s="119"/>
      <c r="B282" s="132"/>
      <c r="C282" s="132">
        <v>200</v>
      </c>
      <c r="E282" s="119">
        <f t="shared" si="156"/>
        <v>6</v>
      </c>
      <c r="F282" s="119">
        <f t="shared" si="157"/>
        <v>97.309999999999988</v>
      </c>
      <c r="G282" s="120">
        <f t="shared" si="158"/>
        <v>16.21833333333333</v>
      </c>
      <c r="H282" s="119">
        <f t="shared" si="159"/>
        <v>18.98</v>
      </c>
      <c r="I282" s="119">
        <f t="shared" si="160"/>
        <v>9.08</v>
      </c>
      <c r="J282" s="125">
        <f t="shared" si="161"/>
        <v>-16.21833333333333</v>
      </c>
      <c r="K282" s="120">
        <f t="shared" si="162"/>
        <v>3.8433236484411166</v>
      </c>
      <c r="AM282" s="119"/>
      <c r="AN282" s="132"/>
      <c r="AO282" s="132">
        <v>200</v>
      </c>
      <c r="AQ282" s="135"/>
      <c r="AR282" s="135"/>
      <c r="AS282" s="135">
        <v>18.54</v>
      </c>
      <c r="AT282" s="135">
        <v>18.98</v>
      </c>
      <c r="AV282" s="121">
        <v>17.63</v>
      </c>
      <c r="BA282" s="127"/>
      <c r="BO282" s="119">
        <v>18.5</v>
      </c>
      <c r="BR282" s="119">
        <v>9.08</v>
      </c>
      <c r="BT282" s="119">
        <v>14.58</v>
      </c>
      <c r="CC282" s="133"/>
    </row>
    <row r="283" spans="1:81">
      <c r="A283" s="119"/>
      <c r="B283" s="132"/>
      <c r="C283" s="132">
        <v>300</v>
      </c>
      <c r="E283" s="119">
        <f t="shared" si="156"/>
        <v>3</v>
      </c>
      <c r="F283" s="119">
        <f t="shared" si="157"/>
        <v>47.58</v>
      </c>
      <c r="G283" s="120">
        <f t="shared" si="158"/>
        <v>15.86</v>
      </c>
      <c r="H283" s="119">
        <f t="shared" si="159"/>
        <v>17.12</v>
      </c>
      <c r="I283" s="119">
        <f t="shared" si="160"/>
        <v>14.14</v>
      </c>
      <c r="J283" s="125">
        <f t="shared" si="161"/>
        <v>-15.86</v>
      </c>
      <c r="K283" s="120">
        <f t="shared" si="162"/>
        <v>1.5423358907838463</v>
      </c>
      <c r="AM283" s="119"/>
      <c r="AN283" s="132"/>
      <c r="AO283" s="132">
        <v>300</v>
      </c>
      <c r="AQ283" s="135"/>
      <c r="AR283" s="135"/>
      <c r="AS283" s="135">
        <v>16.32</v>
      </c>
      <c r="AT283" s="135">
        <v>17.12</v>
      </c>
      <c r="AV283" s="121">
        <v>14.14</v>
      </c>
      <c r="BA283" s="127"/>
      <c r="CC283" s="133"/>
    </row>
    <row r="284" spans="1:81">
      <c r="A284" s="119"/>
      <c r="B284" s="132"/>
      <c r="C284" s="132">
        <v>400</v>
      </c>
      <c r="E284" s="119">
        <f t="shared" si="156"/>
        <v>3</v>
      </c>
      <c r="F284" s="119">
        <f t="shared" si="157"/>
        <v>39.709999999999994</v>
      </c>
      <c r="G284" s="120">
        <f t="shared" si="158"/>
        <v>13.236666666666665</v>
      </c>
      <c r="H284" s="119">
        <f t="shared" si="159"/>
        <v>15.11</v>
      </c>
      <c r="I284" s="119">
        <f t="shared" si="160"/>
        <v>11.27</v>
      </c>
      <c r="J284" s="125">
        <f>D284-G284</f>
        <v>-13.236666666666665</v>
      </c>
      <c r="K284" s="120">
        <f t="shared" si="162"/>
        <v>1.9217006357217483</v>
      </c>
      <c r="AM284" s="119"/>
      <c r="AN284" s="132"/>
      <c r="AO284" s="132">
        <v>400</v>
      </c>
      <c r="AQ284" s="135"/>
      <c r="AR284" s="135"/>
      <c r="AS284" s="135">
        <v>13.33</v>
      </c>
      <c r="AT284" s="135">
        <v>15.11</v>
      </c>
      <c r="AV284" s="121">
        <v>11.27</v>
      </c>
      <c r="BA284" s="127"/>
      <c r="CC284" s="133"/>
    </row>
    <row r="285" spans="1:81">
      <c r="A285" s="119"/>
      <c r="B285" s="132"/>
      <c r="C285" s="132">
        <v>500</v>
      </c>
      <c r="E285" s="119">
        <f t="shared" si="156"/>
        <v>1</v>
      </c>
      <c r="F285" s="119">
        <f t="shared" si="157"/>
        <v>11.98</v>
      </c>
      <c r="G285" s="120">
        <f t="shared" si="158"/>
        <v>11.98</v>
      </c>
      <c r="H285" s="119">
        <f t="shared" si="159"/>
        <v>11.98</v>
      </c>
      <c r="I285" s="119">
        <f t="shared" si="160"/>
        <v>11.98</v>
      </c>
      <c r="J285" s="125">
        <f>D285-G285</f>
        <v>-11.98</v>
      </c>
      <c r="K285" s="120" t="e">
        <f t="shared" si="162"/>
        <v>#DIV/0!</v>
      </c>
      <c r="AM285" s="119"/>
      <c r="AN285" s="132"/>
      <c r="AO285" s="132">
        <v>500</v>
      </c>
      <c r="AQ285" s="135"/>
      <c r="AR285" s="135"/>
      <c r="AS285" s="135"/>
      <c r="AT285" s="135">
        <v>11.98</v>
      </c>
      <c r="BA285" s="127"/>
      <c r="CC285" s="133"/>
    </row>
    <row r="286" spans="1:81">
      <c r="A286" s="119"/>
      <c r="B286" s="132"/>
      <c r="C286" s="132">
        <v>600</v>
      </c>
      <c r="D286" s="119"/>
      <c r="E286" s="119">
        <f t="shared" si="156"/>
        <v>0</v>
      </c>
      <c r="F286" s="119">
        <f t="shared" si="157"/>
        <v>0</v>
      </c>
      <c r="G286" s="120" t="e">
        <f t="shared" si="158"/>
        <v>#DIV/0!</v>
      </c>
      <c r="H286" s="119">
        <f t="shared" si="159"/>
        <v>0</v>
      </c>
      <c r="I286" s="119">
        <f t="shared" si="160"/>
        <v>0</v>
      </c>
      <c r="J286" s="125" t="e">
        <f>D286-G286</f>
        <v>#DIV/0!</v>
      </c>
      <c r="K286" s="120" t="e">
        <f t="shared" si="162"/>
        <v>#DIV/0!</v>
      </c>
      <c r="AM286" s="119"/>
      <c r="AN286" s="132"/>
      <c r="AO286" s="132">
        <v>600</v>
      </c>
      <c r="AP286" s="119"/>
      <c r="AQ286" s="119"/>
      <c r="AR286" s="119"/>
      <c r="AS286" s="119"/>
      <c r="AT286" s="119"/>
      <c r="AU286" s="119"/>
      <c r="AV286" s="119"/>
      <c r="AW286" s="119"/>
      <c r="AX286" s="119"/>
      <c r="AY286" s="119"/>
      <c r="AZ286" s="119"/>
      <c r="BA286" s="127"/>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33"/>
    </row>
    <row r="287" spans="1:81">
      <c r="A287" s="119"/>
      <c r="B287" s="127"/>
      <c r="C287" s="127"/>
      <c r="D287" s="119"/>
      <c r="E287" s="119"/>
      <c r="F287" s="119"/>
      <c r="G287" s="120"/>
      <c r="H287" s="119"/>
      <c r="I287" s="119"/>
      <c r="K287" s="120"/>
      <c r="AM287" s="119"/>
      <c r="AN287" s="127"/>
      <c r="AO287" s="127"/>
      <c r="AP287" s="119"/>
      <c r="AQ287" s="119"/>
      <c r="AR287" s="119"/>
      <c r="AS287" s="119"/>
      <c r="AT287" s="119"/>
      <c r="AU287" s="119"/>
      <c r="AV287" s="119"/>
      <c r="AW287" s="119"/>
      <c r="AX287" s="119"/>
      <c r="AY287" s="119"/>
      <c r="AZ287" s="119"/>
      <c r="BA287" s="127"/>
      <c r="BB287" s="119"/>
      <c r="BC287" s="119"/>
      <c r="BD287" s="119"/>
      <c r="BE287" s="119"/>
      <c r="BF287" s="119"/>
      <c r="BG287" s="119"/>
      <c r="BH287" s="119"/>
      <c r="BI287" s="119"/>
      <c r="BJ287" s="119"/>
      <c r="BK287" s="119"/>
      <c r="BL287" s="119"/>
      <c r="BM287" s="119"/>
      <c r="BN287" s="119"/>
      <c r="BO287" s="119"/>
      <c r="BP287" s="119"/>
      <c r="BQ287" s="119"/>
      <c r="BR287" s="119"/>
      <c r="BS287" s="119"/>
      <c r="BT287" s="119"/>
      <c r="BU287" s="119"/>
      <c r="BV287" s="119"/>
      <c r="BW287" s="119"/>
      <c r="BX287" s="119"/>
      <c r="BY287" s="119"/>
      <c r="BZ287" s="119"/>
      <c r="CA287" s="119"/>
      <c r="CB287" s="119"/>
      <c r="CC287" s="127"/>
    </row>
    <row r="288" spans="1:81">
      <c r="A288" s="128"/>
      <c r="B288" s="129"/>
      <c r="C288" s="129" t="s">
        <v>14</v>
      </c>
      <c r="D288" s="128"/>
      <c r="E288" s="119">
        <f>COUNT(AP288:CC288)</f>
        <v>5</v>
      </c>
      <c r="F288" s="119">
        <f>SUM(AP288:CC288)</f>
        <v>1260</v>
      </c>
      <c r="G288" s="120">
        <f>AVERAGE(AP288:CC288)</f>
        <v>252</v>
      </c>
      <c r="H288" s="119">
        <f>MAX(AP288:CC288)</f>
        <v>332</v>
      </c>
      <c r="I288" s="119">
        <f>MIN(AP288:CC288)</f>
        <v>135</v>
      </c>
      <c r="J288" s="125">
        <f>D288-G288</f>
        <v>-252</v>
      </c>
      <c r="K288" s="120">
        <f>STDEV(AP288:CC288)</f>
        <v>86.177143141322574</v>
      </c>
      <c r="AM288" s="128"/>
      <c r="AN288" s="129"/>
      <c r="AO288" s="129" t="s">
        <v>14</v>
      </c>
      <c r="AP288" s="128"/>
      <c r="AQ288" s="128"/>
      <c r="AR288" s="128"/>
      <c r="AS288" s="128">
        <v>329</v>
      </c>
      <c r="AT288" s="128">
        <v>194</v>
      </c>
      <c r="AU288" s="128"/>
      <c r="AV288" s="128">
        <v>332</v>
      </c>
      <c r="AW288" s="128"/>
      <c r="AX288" s="128"/>
      <c r="AY288" s="128"/>
      <c r="AZ288" s="128"/>
      <c r="BA288" s="127"/>
      <c r="BB288" s="128"/>
      <c r="BC288" s="128"/>
      <c r="BD288" s="128"/>
      <c r="BE288" s="128"/>
      <c r="BF288" s="128"/>
      <c r="BG288" s="128"/>
      <c r="BH288" s="128"/>
      <c r="BI288" s="128"/>
      <c r="BJ288" s="128"/>
      <c r="BK288" s="128"/>
      <c r="BL288" s="128"/>
      <c r="BM288" s="128"/>
      <c r="BN288" s="128"/>
      <c r="BO288" s="128"/>
      <c r="BP288" s="128"/>
      <c r="BQ288" s="128"/>
      <c r="BR288" s="128">
        <v>270</v>
      </c>
      <c r="BS288" s="128"/>
      <c r="BT288" s="128">
        <v>135</v>
      </c>
      <c r="BU288" s="128"/>
      <c r="BV288" s="128"/>
      <c r="BW288" s="128"/>
      <c r="BX288" s="128"/>
      <c r="BY288" s="128"/>
      <c r="BZ288" s="128"/>
      <c r="CA288" s="128"/>
      <c r="CB288" s="128"/>
      <c r="CC288" s="131"/>
    </row>
    <row r="289" spans="1:81">
      <c r="A289" s="119"/>
      <c r="B289" s="132"/>
      <c r="C289" s="132" t="s">
        <v>15</v>
      </c>
      <c r="D289" s="119"/>
      <c r="E289" s="119">
        <f>COUNT(AP289:CC289)</f>
        <v>5</v>
      </c>
      <c r="F289" s="119">
        <f>SUM(AP289:CC289)</f>
        <v>7.7</v>
      </c>
      <c r="G289" s="120">
        <f>AVERAGE(AP289:CC289)</f>
        <v>1.54</v>
      </c>
      <c r="H289" s="119">
        <f>MAX(AP289:CC289)</f>
        <v>2.7</v>
      </c>
      <c r="I289" s="119">
        <f>MIN(AP289:CC289)</f>
        <v>0.5</v>
      </c>
      <c r="J289" s="125">
        <f>D289-G289</f>
        <v>-1.54</v>
      </c>
      <c r="K289" s="120">
        <f>STDEV(AP289:CC289)</f>
        <v>1.0139033484509259</v>
      </c>
      <c r="AM289" s="119"/>
      <c r="AN289" s="132"/>
      <c r="AO289" s="132" t="s">
        <v>15</v>
      </c>
      <c r="AP289" s="119"/>
      <c r="AQ289" s="119"/>
      <c r="AR289" s="119"/>
      <c r="AS289" s="119">
        <v>1.7</v>
      </c>
      <c r="AT289" s="119">
        <v>0.5</v>
      </c>
      <c r="AU289" s="119"/>
      <c r="AV289" s="119">
        <v>2.7</v>
      </c>
      <c r="AW289" s="119"/>
      <c r="AX289" s="119"/>
      <c r="AY289" s="119"/>
      <c r="AZ289" s="119"/>
      <c r="BA289" s="127"/>
      <c r="BB289" s="119"/>
      <c r="BC289" s="119"/>
      <c r="BD289" s="119"/>
      <c r="BE289" s="119"/>
      <c r="BF289" s="119"/>
      <c r="BG289" s="119"/>
      <c r="BH289" s="119"/>
      <c r="BI289" s="119"/>
      <c r="BJ289" s="119"/>
      <c r="BK289" s="119"/>
      <c r="BL289" s="119"/>
      <c r="BM289" s="119"/>
      <c r="BN289" s="119"/>
      <c r="BO289" s="119"/>
      <c r="BP289" s="119"/>
      <c r="BQ289" s="119"/>
      <c r="BR289" s="119">
        <v>0.5</v>
      </c>
      <c r="BS289" s="119"/>
      <c r="BT289" s="119">
        <v>2.2999999999999998</v>
      </c>
      <c r="BU289" s="119"/>
      <c r="BV289" s="119"/>
      <c r="BW289" s="119"/>
      <c r="BX289" s="119"/>
      <c r="BY289" s="119"/>
      <c r="BZ289" s="119"/>
      <c r="CA289" s="119"/>
      <c r="CB289" s="119"/>
      <c r="CC289" s="133"/>
    </row>
    <row r="290" spans="1:81" s="139" customFormat="1">
      <c r="A290" s="137" t="s">
        <v>0</v>
      </c>
      <c r="B290" s="122" t="s">
        <v>1</v>
      </c>
      <c r="C290" s="122" t="s">
        <v>2</v>
      </c>
      <c r="D290" s="122"/>
      <c r="E290" s="122" t="s">
        <v>3</v>
      </c>
      <c r="F290" s="122" t="s">
        <v>74</v>
      </c>
      <c r="G290" s="138" t="s">
        <v>4</v>
      </c>
      <c r="H290" s="122" t="s">
        <v>5</v>
      </c>
      <c r="I290" s="122" t="s">
        <v>6</v>
      </c>
      <c r="J290" s="138" t="s">
        <v>7</v>
      </c>
      <c r="K290" s="138" t="s">
        <v>8</v>
      </c>
      <c r="AM290" s="122" t="s">
        <v>10</v>
      </c>
      <c r="AN290" s="122" t="s">
        <v>11</v>
      </c>
      <c r="AO290" s="122" t="s">
        <v>12</v>
      </c>
      <c r="AP290" s="122">
        <v>2007</v>
      </c>
      <c r="AQ290" s="119">
        <v>2006</v>
      </c>
      <c r="AR290" s="119">
        <v>2005</v>
      </c>
      <c r="AS290" s="122">
        <v>2004</v>
      </c>
      <c r="AT290" s="122">
        <v>2003</v>
      </c>
      <c r="AU290" s="122"/>
      <c r="AV290" s="122">
        <v>1999</v>
      </c>
      <c r="AW290" s="122"/>
      <c r="AX290" s="122"/>
      <c r="AY290" s="122"/>
      <c r="AZ290" s="122"/>
      <c r="BA290" s="122">
        <v>1996</v>
      </c>
      <c r="BB290" s="122">
        <v>1995</v>
      </c>
      <c r="BC290" s="122"/>
      <c r="BD290" s="122"/>
      <c r="BE290" s="122">
        <v>1992</v>
      </c>
      <c r="BF290" s="122">
        <v>1991</v>
      </c>
      <c r="BG290" s="122">
        <v>1990</v>
      </c>
      <c r="BH290" s="122">
        <v>1990</v>
      </c>
      <c r="BI290" s="122">
        <v>1990</v>
      </c>
      <c r="BJ290" s="122">
        <v>1989</v>
      </c>
      <c r="BK290" s="122">
        <v>1989</v>
      </c>
      <c r="BL290" s="122">
        <v>1988</v>
      </c>
      <c r="BM290" s="122">
        <v>1987</v>
      </c>
      <c r="BN290" s="122">
        <v>1987</v>
      </c>
      <c r="BO290" s="122">
        <v>1986</v>
      </c>
      <c r="BP290" s="122">
        <v>1986</v>
      </c>
      <c r="BQ290" s="122">
        <v>1986</v>
      </c>
      <c r="BR290" s="122">
        <v>1985</v>
      </c>
      <c r="BS290" s="122">
        <v>1985</v>
      </c>
      <c r="BT290" s="122">
        <v>1985</v>
      </c>
      <c r="BU290" s="122">
        <v>1984</v>
      </c>
      <c r="BV290" s="122">
        <v>1984</v>
      </c>
      <c r="BW290" s="122">
        <v>1984</v>
      </c>
      <c r="BX290" s="122">
        <v>1983</v>
      </c>
      <c r="BY290" s="122">
        <v>1983</v>
      </c>
      <c r="BZ290" s="122">
        <v>1983</v>
      </c>
      <c r="CA290" s="122">
        <v>1982</v>
      </c>
      <c r="CB290" s="122">
        <v>1981</v>
      </c>
      <c r="CC290" s="122">
        <v>1980</v>
      </c>
    </row>
    <row r="291" spans="1:81" ht="17.25" customHeight="1">
      <c r="A291" s="127">
        <v>11</v>
      </c>
      <c r="B291" s="132">
        <v>44</v>
      </c>
      <c r="C291" s="132" t="s">
        <v>13</v>
      </c>
      <c r="D291" s="127">
        <v>8</v>
      </c>
      <c r="E291" s="119">
        <f t="shared" ref="E291:E304" si="163">COUNT(AP291:AT291)</f>
        <v>3</v>
      </c>
      <c r="F291" s="119">
        <f t="shared" ref="F291:F304" si="164">SUM(AP291:AT291)</f>
        <v>29</v>
      </c>
      <c r="G291" s="120">
        <f t="shared" ref="G291:G304" si="165">AVERAGE(AP291:AT291)</f>
        <v>9.6666666666666661</v>
      </c>
      <c r="H291" s="119">
        <f t="shared" ref="H291:H304" si="166">MAX(AP291:AT291)</f>
        <v>19</v>
      </c>
      <c r="I291" s="119">
        <f t="shared" ref="I291:I304" si="167">MIN(AP291:AT291)</f>
        <v>2</v>
      </c>
      <c r="J291" s="125">
        <f t="shared" ref="J291:J304" si="168">D291-G291</f>
        <v>-1.6666666666666661</v>
      </c>
      <c r="K291" s="120">
        <f t="shared" ref="K291:K304" si="169">STDEV(AP291:CC291)</f>
        <v>7.8716984421175829</v>
      </c>
      <c r="AM291" s="127">
        <v>11</v>
      </c>
      <c r="AN291" s="132">
        <v>44</v>
      </c>
      <c r="AO291" s="132" t="s">
        <v>13</v>
      </c>
      <c r="AP291" s="127">
        <v>8</v>
      </c>
      <c r="AQ291" s="127"/>
      <c r="AR291" s="127"/>
      <c r="AS291" s="127">
        <v>2</v>
      </c>
      <c r="AT291" s="127">
        <v>19</v>
      </c>
      <c r="AU291" s="127"/>
      <c r="AV291" s="127">
        <v>11</v>
      </c>
      <c r="AW291" s="127"/>
      <c r="AX291" s="127"/>
      <c r="AY291" s="127"/>
      <c r="AZ291" s="127"/>
      <c r="BA291" s="127"/>
      <c r="BB291" s="127"/>
      <c r="BC291" s="127"/>
      <c r="BD291" s="127"/>
      <c r="BE291" s="127"/>
      <c r="BF291" s="127">
        <v>22</v>
      </c>
      <c r="BG291" s="127">
        <v>7</v>
      </c>
      <c r="BH291" s="127"/>
      <c r="BI291" s="127"/>
      <c r="BJ291" s="127"/>
      <c r="BK291" s="127"/>
      <c r="BL291" s="127"/>
      <c r="BM291" s="127"/>
      <c r="BN291" s="127"/>
      <c r="BO291" s="127">
        <v>17</v>
      </c>
      <c r="BP291" s="127"/>
      <c r="BQ291" s="127"/>
      <c r="BR291" s="127">
        <v>5</v>
      </c>
      <c r="BS291" s="127"/>
      <c r="BT291" s="127">
        <v>22</v>
      </c>
      <c r="BU291" s="127"/>
      <c r="BV291" s="127"/>
      <c r="BW291" s="127"/>
      <c r="BX291" s="127"/>
      <c r="BY291" s="127"/>
      <c r="BZ291" s="127"/>
      <c r="CA291" s="127">
        <v>1</v>
      </c>
      <c r="CB291" s="127"/>
      <c r="CC291" s="133">
        <v>5</v>
      </c>
    </row>
    <row r="292" spans="1:81">
      <c r="A292" s="119"/>
      <c r="B292" s="132"/>
      <c r="C292" s="132">
        <v>0</v>
      </c>
      <c r="D292" s="127">
        <v>25</v>
      </c>
      <c r="E292" s="119">
        <f t="shared" si="163"/>
        <v>3</v>
      </c>
      <c r="F292" s="119">
        <f t="shared" si="164"/>
        <v>73.8</v>
      </c>
      <c r="G292" s="120">
        <f t="shared" si="165"/>
        <v>24.599999999999998</v>
      </c>
      <c r="H292" s="119">
        <f t="shared" si="166"/>
        <v>25.1</v>
      </c>
      <c r="I292" s="119">
        <f t="shared" si="167"/>
        <v>23.7</v>
      </c>
      <c r="J292" s="125">
        <f t="shared" si="168"/>
        <v>0.40000000000000213</v>
      </c>
      <c r="K292" s="120">
        <f t="shared" si="169"/>
        <v>1.0431595363039241</v>
      </c>
      <c r="AM292" s="119"/>
      <c r="AN292" s="132"/>
      <c r="AO292" s="132">
        <v>0</v>
      </c>
      <c r="AP292" s="127">
        <v>25</v>
      </c>
      <c r="AQ292" s="127"/>
      <c r="AR292" s="127"/>
      <c r="AS292" s="127">
        <v>25.1</v>
      </c>
      <c r="AT292" s="127">
        <v>23.7</v>
      </c>
      <c r="AU292" s="127"/>
      <c r="AV292" s="127">
        <v>24.4</v>
      </c>
      <c r="AW292" s="127"/>
      <c r="AX292" s="127"/>
      <c r="AY292" s="127"/>
      <c r="AZ292" s="127"/>
      <c r="BA292" s="127"/>
      <c r="BB292" s="127"/>
      <c r="BC292" s="127"/>
      <c r="BD292" s="127"/>
      <c r="BE292" s="127"/>
      <c r="BF292" s="127">
        <v>23.2</v>
      </c>
      <c r="BG292" s="127">
        <v>22.6</v>
      </c>
      <c r="BH292" s="127"/>
      <c r="BI292" s="127"/>
      <c r="BJ292" s="127"/>
      <c r="BK292" s="127"/>
      <c r="BL292" s="127"/>
      <c r="BM292" s="127"/>
      <c r="BN292" s="127"/>
      <c r="BO292" s="127">
        <v>23.3</v>
      </c>
      <c r="BP292" s="127"/>
      <c r="BQ292" s="127"/>
      <c r="BR292" s="127">
        <v>22</v>
      </c>
      <c r="BS292" s="127"/>
      <c r="BT292" s="127">
        <v>22.3</v>
      </c>
      <c r="BU292" s="127"/>
      <c r="BV292" s="127"/>
      <c r="BW292" s="127"/>
      <c r="BX292" s="127"/>
      <c r="BY292" s="127"/>
      <c r="BZ292" s="127"/>
      <c r="CA292" s="127">
        <v>22.7</v>
      </c>
      <c r="CB292" s="127"/>
      <c r="CC292" s="133">
        <v>23.4</v>
      </c>
    </row>
    <row r="293" spans="1:81">
      <c r="A293" s="119"/>
      <c r="B293" s="132"/>
      <c r="C293" s="132">
        <v>10</v>
      </c>
      <c r="D293" s="135">
        <v>25.04</v>
      </c>
      <c r="E293" s="119">
        <f t="shared" si="163"/>
        <v>2</v>
      </c>
      <c r="F293" s="119">
        <f t="shared" si="164"/>
        <v>50.129999999999995</v>
      </c>
      <c r="G293" s="120">
        <f t="shared" si="165"/>
        <v>25.064999999999998</v>
      </c>
      <c r="H293" s="119">
        <f t="shared" si="166"/>
        <v>25.09</v>
      </c>
      <c r="I293" s="119">
        <f t="shared" si="167"/>
        <v>25.04</v>
      </c>
      <c r="J293" s="125">
        <f t="shared" si="168"/>
        <v>-2.4999999999998579E-2</v>
      </c>
      <c r="K293" s="120">
        <f t="shared" si="169"/>
        <v>1.2801562404644204</v>
      </c>
      <c r="AM293" s="119"/>
      <c r="AN293" s="132"/>
      <c r="AO293" s="132">
        <v>10</v>
      </c>
      <c r="AP293" s="121">
        <v>25.04</v>
      </c>
      <c r="AQ293" s="135"/>
      <c r="AR293" s="135"/>
      <c r="AS293" s="135">
        <v>25.09</v>
      </c>
      <c r="AV293" s="121">
        <v>24.46</v>
      </c>
      <c r="BA293" s="127"/>
      <c r="BF293" s="119">
        <v>22.43</v>
      </c>
      <c r="BO293" s="119">
        <v>22.99</v>
      </c>
      <c r="BR293" s="119">
        <v>21.64</v>
      </c>
      <c r="BT293" s="119">
        <v>21.92</v>
      </c>
      <c r="CA293" s="119">
        <v>23.19</v>
      </c>
      <c r="CC293" s="133">
        <v>23.51</v>
      </c>
    </row>
    <row r="294" spans="1:81">
      <c r="A294" s="119"/>
      <c r="B294" s="132"/>
      <c r="C294" s="132">
        <v>20</v>
      </c>
      <c r="D294" s="135">
        <v>25.03</v>
      </c>
      <c r="E294" s="119">
        <f t="shared" si="163"/>
        <v>2</v>
      </c>
      <c r="F294" s="119">
        <f t="shared" si="164"/>
        <v>50.120000000000005</v>
      </c>
      <c r="G294" s="120">
        <f t="shared" si="165"/>
        <v>25.060000000000002</v>
      </c>
      <c r="H294" s="119">
        <f t="shared" si="166"/>
        <v>25.09</v>
      </c>
      <c r="I294" s="119">
        <f t="shared" si="167"/>
        <v>25.03</v>
      </c>
      <c r="J294" s="125">
        <f t="shared" si="168"/>
        <v>-3.0000000000001137E-2</v>
      </c>
      <c r="K294" s="120">
        <f t="shared" si="169"/>
        <v>1.3129166005500885</v>
      </c>
      <c r="AM294" s="119"/>
      <c r="AN294" s="132"/>
      <c r="AO294" s="132">
        <v>20</v>
      </c>
      <c r="AP294" s="121">
        <v>25.03</v>
      </c>
      <c r="AQ294" s="135"/>
      <c r="AR294" s="135"/>
      <c r="AS294" s="135">
        <v>25.09</v>
      </c>
      <c r="AV294" s="121">
        <v>24.46</v>
      </c>
      <c r="BA294" s="127"/>
      <c r="BF294" s="119">
        <v>22.43</v>
      </c>
      <c r="BO294" s="119">
        <v>22.9</v>
      </c>
      <c r="BR294" s="119">
        <v>21.5</v>
      </c>
      <c r="BT294" s="119">
        <v>21.89</v>
      </c>
      <c r="CA294" s="119">
        <v>23.06</v>
      </c>
      <c r="CC294" s="133">
        <v>23.52</v>
      </c>
    </row>
    <row r="295" spans="1:81">
      <c r="A295" s="119"/>
      <c r="B295" s="132"/>
      <c r="C295" s="132">
        <v>30</v>
      </c>
      <c r="D295" s="135">
        <v>25.03</v>
      </c>
      <c r="E295" s="119">
        <f t="shared" si="163"/>
        <v>2</v>
      </c>
      <c r="F295" s="119">
        <f t="shared" si="164"/>
        <v>50.120000000000005</v>
      </c>
      <c r="G295" s="120">
        <f t="shared" si="165"/>
        <v>25.060000000000002</v>
      </c>
      <c r="H295" s="119">
        <f t="shared" si="166"/>
        <v>25.09</v>
      </c>
      <c r="I295" s="119">
        <f t="shared" si="167"/>
        <v>25.03</v>
      </c>
      <c r="J295" s="125">
        <f t="shared" si="168"/>
        <v>-3.0000000000001137E-2</v>
      </c>
      <c r="K295" s="120">
        <f t="shared" si="169"/>
        <v>1.5083351749528349</v>
      </c>
      <c r="AM295" s="119"/>
      <c r="AN295" s="132"/>
      <c r="AO295" s="132">
        <v>30</v>
      </c>
      <c r="AP295" s="121">
        <v>25.03</v>
      </c>
      <c r="AQ295" s="135"/>
      <c r="AR295" s="135"/>
      <c r="AS295" s="135">
        <v>25.09</v>
      </c>
      <c r="AV295" s="121">
        <v>24.47</v>
      </c>
      <c r="BA295" s="127"/>
      <c r="BF295" s="119">
        <v>22.41</v>
      </c>
      <c r="BO295" s="119">
        <v>22.59</v>
      </c>
      <c r="BR295" s="119">
        <v>21.37</v>
      </c>
      <c r="BT295" s="119">
        <v>20.96</v>
      </c>
      <c r="CA295" s="119">
        <v>22.7</v>
      </c>
      <c r="CC295" s="133">
        <v>23.52</v>
      </c>
    </row>
    <row r="296" spans="1:81">
      <c r="A296" s="119"/>
      <c r="B296" s="132"/>
      <c r="C296" s="132">
        <v>50</v>
      </c>
      <c r="D296" s="135">
        <v>25.03</v>
      </c>
      <c r="E296" s="119">
        <f t="shared" si="163"/>
        <v>2</v>
      </c>
      <c r="F296" s="119">
        <f t="shared" si="164"/>
        <v>49.980000000000004</v>
      </c>
      <c r="G296" s="120">
        <f t="shared" si="165"/>
        <v>24.990000000000002</v>
      </c>
      <c r="H296" s="119">
        <f t="shared" si="166"/>
        <v>25.03</v>
      </c>
      <c r="I296" s="119">
        <f t="shared" si="167"/>
        <v>24.95</v>
      </c>
      <c r="J296" s="125">
        <f t="shared" si="168"/>
        <v>3.9999999999999147E-2</v>
      </c>
      <c r="K296" s="120">
        <f t="shared" si="169"/>
        <v>1.9687630070117068</v>
      </c>
      <c r="AM296" s="119"/>
      <c r="AN296" s="132"/>
      <c r="AO296" s="132">
        <v>50</v>
      </c>
      <c r="AP296" s="121">
        <v>25.03</v>
      </c>
      <c r="AQ296" s="135"/>
      <c r="AR296" s="135"/>
      <c r="AS296" s="135">
        <v>24.95</v>
      </c>
      <c r="AV296" s="121">
        <v>24.41</v>
      </c>
      <c r="BA296" s="127"/>
      <c r="BF296" s="119">
        <v>22.4</v>
      </c>
      <c r="BO296" s="119">
        <v>21.7</v>
      </c>
      <c r="BR296" s="119">
        <v>19.920000000000002</v>
      </c>
      <c r="BT296" s="119">
        <v>19.86</v>
      </c>
      <c r="CA296" s="119">
        <v>22.47</v>
      </c>
      <c r="CC296" s="133">
        <v>23.51</v>
      </c>
    </row>
    <row r="297" spans="1:81">
      <c r="A297" s="119"/>
      <c r="B297" s="132"/>
      <c r="C297" s="132">
        <v>75</v>
      </c>
      <c r="D297" s="135">
        <v>25.04</v>
      </c>
      <c r="E297" s="119">
        <f t="shared" si="163"/>
        <v>2</v>
      </c>
      <c r="F297" s="119">
        <f t="shared" si="164"/>
        <v>49.69</v>
      </c>
      <c r="G297" s="120">
        <f t="shared" si="165"/>
        <v>24.844999999999999</v>
      </c>
      <c r="H297" s="119">
        <f t="shared" si="166"/>
        <v>25.04</v>
      </c>
      <c r="I297" s="119">
        <f t="shared" si="167"/>
        <v>24.65</v>
      </c>
      <c r="J297" s="125">
        <f t="shared" si="168"/>
        <v>0.19500000000000028</v>
      </c>
      <c r="K297" s="120">
        <f t="shared" si="169"/>
        <v>2.5626212708431706</v>
      </c>
      <c r="AM297" s="119"/>
      <c r="AN297" s="132"/>
      <c r="AO297" s="132">
        <v>75</v>
      </c>
      <c r="AP297" s="121">
        <v>25.04</v>
      </c>
      <c r="AQ297" s="135"/>
      <c r="AR297" s="135"/>
      <c r="AS297" s="135">
        <v>24.65</v>
      </c>
      <c r="AV297" s="121">
        <v>23.01</v>
      </c>
      <c r="BA297" s="127"/>
      <c r="BF297" s="119">
        <v>22.39</v>
      </c>
      <c r="BO297" s="119">
        <v>21.62</v>
      </c>
      <c r="BR297" s="119">
        <v>16.850000000000001</v>
      </c>
      <c r="BT297" s="119">
        <v>19.5</v>
      </c>
      <c r="CA297" s="119">
        <v>22.04</v>
      </c>
      <c r="CC297" s="133">
        <v>23.49</v>
      </c>
    </row>
    <row r="298" spans="1:81">
      <c r="A298" s="119"/>
      <c r="B298" s="132"/>
      <c r="C298" s="132">
        <v>100</v>
      </c>
      <c r="D298" s="135">
        <v>25.02</v>
      </c>
      <c r="E298" s="119">
        <f t="shared" si="163"/>
        <v>2</v>
      </c>
      <c r="F298" s="119">
        <f t="shared" si="164"/>
        <v>47.81</v>
      </c>
      <c r="G298" s="120">
        <f t="shared" si="165"/>
        <v>23.905000000000001</v>
      </c>
      <c r="H298" s="119">
        <f t="shared" si="166"/>
        <v>25.02</v>
      </c>
      <c r="I298" s="119">
        <f t="shared" si="167"/>
        <v>22.79</v>
      </c>
      <c r="J298" s="125">
        <f t="shared" si="168"/>
        <v>1.1149999999999984</v>
      </c>
      <c r="K298" s="120">
        <f t="shared" si="169"/>
        <v>2.7158874138013376</v>
      </c>
      <c r="AM298" s="119"/>
      <c r="AN298" s="132"/>
      <c r="AO298" s="132">
        <v>100</v>
      </c>
      <c r="AP298" s="121">
        <v>25.02</v>
      </c>
      <c r="AQ298" s="135"/>
      <c r="AR298" s="135"/>
      <c r="AS298" s="135">
        <v>22.79</v>
      </c>
      <c r="AV298" s="121">
        <v>21.38</v>
      </c>
      <c r="BA298" s="127"/>
      <c r="BF298" s="119">
        <v>21.59</v>
      </c>
      <c r="BO298" s="119">
        <v>21.12</v>
      </c>
      <c r="BR298" s="119">
        <v>15.49</v>
      </c>
      <c r="BT298" s="119">
        <v>18.989999999999998</v>
      </c>
      <c r="CA298" s="119">
        <v>19.260000000000002</v>
      </c>
      <c r="CC298" s="133">
        <v>22.35</v>
      </c>
    </row>
    <row r="299" spans="1:81">
      <c r="A299" s="119"/>
      <c r="B299" s="132"/>
      <c r="C299" s="132">
        <v>150</v>
      </c>
      <c r="D299" s="135">
        <v>21.95</v>
      </c>
      <c r="E299" s="119">
        <f t="shared" si="163"/>
        <v>2</v>
      </c>
      <c r="F299" s="119">
        <f t="shared" si="164"/>
        <v>43.3</v>
      </c>
      <c r="G299" s="120">
        <f t="shared" si="165"/>
        <v>21.65</v>
      </c>
      <c r="H299" s="119">
        <f t="shared" si="166"/>
        <v>21.95</v>
      </c>
      <c r="I299" s="119">
        <f t="shared" si="167"/>
        <v>21.35</v>
      </c>
      <c r="J299" s="125">
        <f t="shared" si="168"/>
        <v>0.30000000000000071</v>
      </c>
      <c r="K299" s="120">
        <f t="shared" si="169"/>
        <v>3.4365199613045019</v>
      </c>
      <c r="AM299" s="119"/>
      <c r="AN299" s="132"/>
      <c r="AO299" s="132">
        <v>150</v>
      </c>
      <c r="AP299" s="121">
        <v>21.95</v>
      </c>
      <c r="AQ299" s="135"/>
      <c r="AR299" s="135"/>
      <c r="AS299" s="135">
        <v>21.35</v>
      </c>
      <c r="AV299" s="121">
        <v>19.170000000000002</v>
      </c>
      <c r="BA299" s="127"/>
      <c r="BF299" s="119">
        <v>18.37</v>
      </c>
      <c r="BO299" s="119">
        <v>20.47</v>
      </c>
      <c r="BR299" s="119">
        <v>12.22</v>
      </c>
      <c r="BT299" s="119">
        <v>14.89</v>
      </c>
      <c r="CA299" s="119">
        <v>14.16</v>
      </c>
      <c r="CC299" s="133">
        <v>19.489999999999998</v>
      </c>
    </row>
    <row r="300" spans="1:81">
      <c r="A300" s="119"/>
      <c r="B300" s="132"/>
      <c r="C300" s="132">
        <v>200</v>
      </c>
      <c r="D300" s="135">
        <v>17.73</v>
      </c>
      <c r="E300" s="119">
        <f t="shared" si="163"/>
        <v>2</v>
      </c>
      <c r="F300" s="119">
        <f t="shared" si="164"/>
        <v>37.590000000000003</v>
      </c>
      <c r="G300" s="120">
        <f t="shared" si="165"/>
        <v>18.795000000000002</v>
      </c>
      <c r="H300" s="119">
        <f t="shared" si="166"/>
        <v>19.86</v>
      </c>
      <c r="I300" s="119">
        <f t="shared" si="167"/>
        <v>17.73</v>
      </c>
      <c r="J300" s="125">
        <f t="shared" si="168"/>
        <v>-1.0650000000000013</v>
      </c>
      <c r="K300" s="120">
        <f t="shared" si="169"/>
        <v>3.4975062544618849</v>
      </c>
      <c r="AM300" s="119"/>
      <c r="AN300" s="132"/>
      <c r="AO300" s="132">
        <v>200</v>
      </c>
      <c r="AP300" s="121">
        <v>17.73</v>
      </c>
      <c r="AQ300" s="135"/>
      <c r="AR300" s="135"/>
      <c r="AS300" s="135">
        <v>19.86</v>
      </c>
      <c r="AV300" s="121">
        <v>18.18</v>
      </c>
      <c r="BA300" s="127"/>
      <c r="BF300" s="119">
        <v>17.649999999999999</v>
      </c>
      <c r="BO300" s="119">
        <v>19.489999999999998</v>
      </c>
      <c r="BR300" s="119">
        <v>9.98</v>
      </c>
      <c r="BT300" s="119">
        <v>13.29</v>
      </c>
      <c r="CA300" s="119">
        <v>12.01</v>
      </c>
      <c r="CC300" s="133">
        <v>16.98</v>
      </c>
    </row>
    <row r="301" spans="1:81">
      <c r="A301" s="119"/>
      <c r="B301" s="132"/>
      <c r="C301" s="132">
        <v>300</v>
      </c>
      <c r="D301" s="135">
        <v>12.84</v>
      </c>
      <c r="E301" s="119">
        <f t="shared" si="163"/>
        <v>2</v>
      </c>
      <c r="F301" s="119">
        <f t="shared" si="164"/>
        <v>29.7</v>
      </c>
      <c r="G301" s="120">
        <f t="shared" si="165"/>
        <v>14.85</v>
      </c>
      <c r="H301" s="119">
        <f t="shared" si="166"/>
        <v>16.86</v>
      </c>
      <c r="I301" s="119">
        <f t="shared" si="167"/>
        <v>12.84</v>
      </c>
      <c r="J301" s="125">
        <f t="shared" si="168"/>
        <v>-2.0099999999999998</v>
      </c>
      <c r="K301" s="120">
        <f t="shared" si="169"/>
        <v>2.1795947635588884</v>
      </c>
      <c r="AM301" s="119"/>
      <c r="AN301" s="132"/>
      <c r="AO301" s="132">
        <v>300</v>
      </c>
      <c r="AP301" s="121">
        <v>12.84</v>
      </c>
      <c r="AQ301" s="135"/>
      <c r="AR301" s="135"/>
      <c r="AS301" s="135">
        <v>16.86</v>
      </c>
      <c r="AV301" s="121">
        <v>16.309999999999999</v>
      </c>
      <c r="BA301" s="127"/>
      <c r="CC301" s="133"/>
    </row>
    <row r="302" spans="1:81">
      <c r="A302" s="119"/>
      <c r="B302" s="132"/>
      <c r="C302" s="132">
        <v>400</v>
      </c>
      <c r="D302" s="135">
        <v>10.89</v>
      </c>
      <c r="E302" s="119">
        <f t="shared" si="163"/>
        <v>2</v>
      </c>
      <c r="F302" s="119">
        <f t="shared" si="164"/>
        <v>25.68</v>
      </c>
      <c r="G302" s="120">
        <f t="shared" si="165"/>
        <v>12.84</v>
      </c>
      <c r="H302" s="119">
        <f t="shared" si="166"/>
        <v>14.79</v>
      </c>
      <c r="I302" s="119">
        <f t="shared" si="167"/>
        <v>10.89</v>
      </c>
      <c r="J302" s="125">
        <f t="shared" si="168"/>
        <v>-1.9499999999999993</v>
      </c>
      <c r="K302" s="120">
        <f t="shared" si="169"/>
        <v>2.1652097665892156</v>
      </c>
      <c r="AM302" s="119"/>
      <c r="AN302" s="132"/>
      <c r="AO302" s="132">
        <v>400</v>
      </c>
      <c r="AP302" s="121">
        <v>10.89</v>
      </c>
      <c r="AQ302" s="135"/>
      <c r="AR302" s="135"/>
      <c r="AS302" s="135">
        <v>14.79</v>
      </c>
      <c r="AV302" s="121">
        <v>14.47</v>
      </c>
      <c r="BA302" s="127"/>
      <c r="CC302" s="133"/>
    </row>
    <row r="303" spans="1:81">
      <c r="A303" s="119"/>
      <c r="B303" s="132"/>
      <c r="C303" s="132">
        <v>500</v>
      </c>
      <c r="D303" s="121">
        <v>8.19</v>
      </c>
      <c r="E303" s="119">
        <f t="shared" si="163"/>
        <v>1</v>
      </c>
      <c r="F303" s="119">
        <f t="shared" si="164"/>
        <v>8.19</v>
      </c>
      <c r="G303" s="120">
        <f t="shared" si="165"/>
        <v>8.19</v>
      </c>
      <c r="H303" s="119">
        <f t="shared" si="166"/>
        <v>8.19</v>
      </c>
      <c r="I303" s="119">
        <f t="shared" si="167"/>
        <v>8.19</v>
      </c>
      <c r="J303" s="125">
        <f t="shared" si="168"/>
        <v>0</v>
      </c>
      <c r="K303" s="120">
        <f t="shared" si="169"/>
        <v>2.1496046148070986</v>
      </c>
      <c r="AM303" s="119"/>
      <c r="AN303" s="132"/>
      <c r="AO303" s="132">
        <v>500</v>
      </c>
      <c r="AP303" s="121">
        <v>8.19</v>
      </c>
      <c r="AV303" s="121">
        <v>11.23</v>
      </c>
      <c r="BA303" s="127"/>
      <c r="CC303" s="133"/>
    </row>
    <row r="304" spans="1:81">
      <c r="A304" s="119"/>
      <c r="B304" s="132"/>
      <c r="C304" s="132">
        <v>600</v>
      </c>
      <c r="D304" s="119"/>
      <c r="E304" s="119">
        <f t="shared" si="163"/>
        <v>0</v>
      </c>
      <c r="F304" s="119">
        <f t="shared" si="164"/>
        <v>0</v>
      </c>
      <c r="G304" s="120" t="e">
        <f t="shared" si="165"/>
        <v>#DIV/0!</v>
      </c>
      <c r="H304" s="119">
        <f t="shared" si="166"/>
        <v>0</v>
      </c>
      <c r="I304" s="119">
        <f t="shared" si="167"/>
        <v>0</v>
      </c>
      <c r="J304" s="125" t="e">
        <f t="shared" si="168"/>
        <v>#DIV/0!</v>
      </c>
      <c r="K304" s="120" t="e">
        <f t="shared" si="169"/>
        <v>#DIV/0!</v>
      </c>
      <c r="AM304" s="119"/>
      <c r="AN304" s="132"/>
      <c r="AO304" s="132">
        <v>600</v>
      </c>
      <c r="AP304" s="119"/>
      <c r="AQ304" s="119"/>
      <c r="AR304" s="119"/>
      <c r="AS304" s="119"/>
      <c r="AT304" s="119"/>
      <c r="AU304" s="119"/>
      <c r="AV304" s="119"/>
      <c r="AW304" s="119"/>
      <c r="AX304" s="119"/>
      <c r="AY304" s="119"/>
      <c r="AZ304" s="119"/>
      <c r="BA304" s="155"/>
      <c r="BB304" s="119"/>
      <c r="BC304" s="119"/>
      <c r="BD304" s="119"/>
      <c r="BE304" s="119"/>
      <c r="BF304" s="119"/>
      <c r="BG304" s="119"/>
      <c r="BH304" s="119"/>
      <c r="BI304" s="119"/>
      <c r="BJ304" s="119"/>
      <c r="BK304" s="119"/>
      <c r="BL304" s="119"/>
      <c r="BM304" s="119"/>
      <c r="BN304" s="119"/>
      <c r="BO304" s="119"/>
      <c r="BP304" s="119"/>
      <c r="BQ304" s="119"/>
      <c r="BR304" s="119"/>
      <c r="BS304" s="119"/>
      <c r="BT304" s="119"/>
      <c r="BU304" s="119"/>
      <c r="BV304" s="119"/>
      <c r="BW304" s="119"/>
      <c r="BX304" s="119"/>
      <c r="BY304" s="119"/>
      <c r="BZ304" s="119"/>
      <c r="CA304" s="119"/>
      <c r="CB304" s="119"/>
      <c r="CC304" s="133"/>
    </row>
    <row r="305" spans="1:81">
      <c r="A305" s="123"/>
      <c r="B305" s="123"/>
      <c r="C305" s="123"/>
      <c r="D305" s="123"/>
      <c r="AM305" s="123"/>
      <c r="AN305" s="123"/>
      <c r="AO305" s="123"/>
      <c r="AP305" s="123"/>
      <c r="AQ305" s="123"/>
      <c r="AR305" s="123"/>
      <c r="AS305" s="123"/>
      <c r="AT305" s="123"/>
      <c r="AU305" s="123"/>
      <c r="AV305" s="123"/>
      <c r="AW305" s="123"/>
      <c r="AX305" s="123"/>
      <c r="AY305" s="123"/>
      <c r="AZ305" s="123"/>
      <c r="BA305" s="127"/>
      <c r="BB305" s="123"/>
      <c r="BC305" s="123"/>
      <c r="BD305" s="123"/>
      <c r="BE305" s="123"/>
      <c r="BF305" s="123"/>
      <c r="BG305" s="123"/>
      <c r="BH305" s="123"/>
      <c r="BI305" s="123"/>
      <c r="BJ305" s="123"/>
      <c r="BK305" s="123"/>
      <c r="BL305" s="123"/>
      <c r="BM305" s="123"/>
      <c r="BN305" s="123"/>
      <c r="BO305" s="123"/>
      <c r="BP305" s="123"/>
      <c r="BQ305" s="123"/>
      <c r="BR305" s="123"/>
      <c r="BS305" s="123"/>
      <c r="BT305" s="123"/>
      <c r="BU305" s="123"/>
      <c r="BV305" s="123"/>
      <c r="BW305" s="123"/>
      <c r="BX305" s="123"/>
      <c r="BY305" s="123"/>
      <c r="BZ305" s="123"/>
      <c r="CA305" s="123"/>
      <c r="CB305" s="123"/>
      <c r="CC305" s="123"/>
    </row>
    <row r="306" spans="1:81" s="142" customFormat="1">
      <c r="A306" s="129"/>
      <c r="B306" s="129"/>
      <c r="C306" s="129" t="s">
        <v>14</v>
      </c>
      <c r="D306" s="128">
        <v>353</v>
      </c>
      <c r="E306" s="128">
        <f>COUNT(AP306:AT306)</f>
        <v>3</v>
      </c>
      <c r="F306" s="128">
        <f>SUM(AP306:AT306)</f>
        <v>999</v>
      </c>
      <c r="G306" s="140">
        <f>AVERAGE(AP306:AT306)</f>
        <v>333</v>
      </c>
      <c r="H306" s="128">
        <f>MAX(AP306:AT306)</f>
        <v>353</v>
      </c>
      <c r="I306" s="128">
        <f>MIN(AP306:AT306)</f>
        <v>300</v>
      </c>
      <c r="J306" s="141">
        <f>D306-G306</f>
        <v>20</v>
      </c>
      <c r="K306" s="140">
        <f>STDEV(AP306:CC306)</f>
        <v>123.99876791502585</v>
      </c>
      <c r="AM306" s="128"/>
      <c r="AN306" s="129"/>
      <c r="AO306" s="129" t="s">
        <v>14</v>
      </c>
      <c r="AP306" s="128">
        <v>353</v>
      </c>
      <c r="AQ306" s="128"/>
      <c r="AR306" s="128"/>
      <c r="AS306" s="128">
        <v>346</v>
      </c>
      <c r="AT306" s="128">
        <v>300</v>
      </c>
      <c r="AU306" s="128"/>
      <c r="AV306" s="128">
        <v>328</v>
      </c>
      <c r="AW306" s="128"/>
      <c r="AX306" s="128"/>
      <c r="AY306" s="128"/>
      <c r="AZ306" s="128"/>
      <c r="BA306" s="128"/>
      <c r="BB306" s="128"/>
      <c r="BC306" s="128"/>
      <c r="BD306" s="128"/>
      <c r="BE306" s="128"/>
      <c r="BF306" s="128">
        <v>199</v>
      </c>
      <c r="BG306" s="128"/>
      <c r="BH306" s="128"/>
      <c r="BI306" s="128"/>
      <c r="BJ306" s="128"/>
      <c r="BK306" s="128"/>
      <c r="BL306" s="128"/>
      <c r="BM306" s="128"/>
      <c r="BN306" s="128"/>
      <c r="BO306" s="128"/>
      <c r="BP306" s="128"/>
      <c r="BQ306" s="128"/>
      <c r="BR306" s="128">
        <v>25</v>
      </c>
      <c r="BS306" s="128"/>
      <c r="BT306" s="128">
        <v>147</v>
      </c>
      <c r="BU306" s="128"/>
      <c r="BV306" s="128"/>
      <c r="BW306" s="128"/>
      <c r="BX306" s="128"/>
      <c r="BY306" s="128"/>
      <c r="BZ306" s="128"/>
      <c r="CA306" s="128">
        <v>61</v>
      </c>
      <c r="CB306" s="128"/>
      <c r="CC306" s="131">
        <v>169</v>
      </c>
    </row>
    <row r="307" spans="1:81" s="147" customFormat="1">
      <c r="A307" s="143"/>
      <c r="B307" s="143"/>
      <c r="C307" s="143" t="s">
        <v>15</v>
      </c>
      <c r="D307" s="144">
        <v>3</v>
      </c>
      <c r="E307" s="144">
        <f>COUNT(AP307:AT307)</f>
        <v>3</v>
      </c>
      <c r="F307" s="144">
        <f>SUM(AP307:AT307)</f>
        <v>4.5</v>
      </c>
      <c r="G307" s="145">
        <f>AVERAGE(AP307:AT307)</f>
        <v>1.5</v>
      </c>
      <c r="H307" s="144">
        <f>MAX(AP307:AT307)</f>
        <v>3</v>
      </c>
      <c r="I307" s="144">
        <f>MIN(AP307:AT307)</f>
        <v>0.7</v>
      </c>
      <c r="J307" s="146">
        <f>D307-G307</f>
        <v>1.5</v>
      </c>
      <c r="K307" s="145">
        <f>STDEV(AP307:CC307)</f>
        <v>0.86766609040831166</v>
      </c>
      <c r="AM307" s="144"/>
      <c r="AN307" s="143"/>
      <c r="AO307" s="143" t="s">
        <v>15</v>
      </c>
      <c r="AP307" s="144">
        <v>3</v>
      </c>
      <c r="AQ307" s="144"/>
      <c r="AR307" s="144"/>
      <c r="AS307" s="144">
        <v>0.8</v>
      </c>
      <c r="AT307" s="144">
        <v>0.7</v>
      </c>
      <c r="AU307" s="144"/>
      <c r="AV307" s="144">
        <v>1.3</v>
      </c>
      <c r="AW307" s="144"/>
      <c r="AX307" s="144"/>
      <c r="AY307" s="144"/>
      <c r="AZ307" s="144"/>
      <c r="BA307" s="144"/>
      <c r="BB307" s="144"/>
      <c r="BC307" s="144"/>
      <c r="BD307" s="144"/>
      <c r="BE307" s="144"/>
      <c r="BF307" s="144">
        <v>0.28999999999999998</v>
      </c>
      <c r="BG307" s="144"/>
      <c r="BH307" s="144"/>
      <c r="BI307" s="144"/>
      <c r="BJ307" s="144"/>
      <c r="BK307" s="144"/>
      <c r="BL307" s="144"/>
      <c r="BM307" s="144"/>
      <c r="BN307" s="144"/>
      <c r="BO307" s="144"/>
      <c r="BP307" s="144"/>
      <c r="BQ307" s="144"/>
      <c r="BR307" s="144">
        <v>0.5</v>
      </c>
      <c r="BS307" s="144"/>
      <c r="BT307" s="144">
        <v>1.5</v>
      </c>
      <c r="BU307" s="144"/>
      <c r="BV307" s="144"/>
      <c r="BW307" s="144"/>
      <c r="BX307" s="144"/>
      <c r="BY307" s="144"/>
      <c r="BZ307" s="144"/>
      <c r="CA307" s="144">
        <v>0.2</v>
      </c>
      <c r="CB307" s="144"/>
      <c r="CC307" s="149">
        <v>0.6</v>
      </c>
    </row>
    <row r="308" spans="1:81">
      <c r="A308" s="119" t="s">
        <v>0</v>
      </c>
      <c r="B308" s="119" t="s">
        <v>1</v>
      </c>
      <c r="C308" s="119" t="s">
        <v>2</v>
      </c>
      <c r="D308" s="123"/>
      <c r="E308" s="119" t="s">
        <v>3</v>
      </c>
      <c r="F308" s="119" t="s">
        <v>74</v>
      </c>
      <c r="G308" s="120" t="s">
        <v>4</v>
      </c>
      <c r="H308" s="119" t="s">
        <v>5</v>
      </c>
      <c r="I308" s="119" t="s">
        <v>6</v>
      </c>
      <c r="J308" s="120" t="s">
        <v>7</v>
      </c>
      <c r="K308" s="120" t="s">
        <v>8</v>
      </c>
      <c r="AM308" s="123" t="s">
        <v>10</v>
      </c>
      <c r="AN308" s="123" t="s">
        <v>11</v>
      </c>
      <c r="AO308" s="123" t="s">
        <v>12</v>
      </c>
      <c r="AP308" s="123">
        <v>2007</v>
      </c>
      <c r="AQ308" s="119">
        <v>2006</v>
      </c>
      <c r="AR308" s="119">
        <v>2005</v>
      </c>
      <c r="AS308" s="123"/>
      <c r="AT308" s="123"/>
      <c r="AU308" s="123"/>
      <c r="AV308" s="123"/>
      <c r="AW308" s="123"/>
      <c r="AX308" s="123"/>
      <c r="AY308" s="123"/>
      <c r="AZ308" s="123"/>
      <c r="BA308" s="122">
        <v>1996</v>
      </c>
      <c r="BB308" s="123">
        <v>1995</v>
      </c>
      <c r="BC308" s="123">
        <v>1994</v>
      </c>
      <c r="BD308" s="123"/>
      <c r="BE308" s="123">
        <v>1992</v>
      </c>
      <c r="BF308" s="123">
        <v>1991</v>
      </c>
      <c r="BG308" s="123">
        <v>1990</v>
      </c>
      <c r="BH308" s="123">
        <v>1990</v>
      </c>
      <c r="BI308" s="123">
        <v>1990</v>
      </c>
      <c r="BJ308" s="123">
        <v>1989</v>
      </c>
      <c r="BK308" s="123">
        <v>1989</v>
      </c>
      <c r="BL308" s="123">
        <v>1988</v>
      </c>
      <c r="BM308" s="123">
        <v>1987</v>
      </c>
      <c r="BN308" s="123">
        <v>1987</v>
      </c>
      <c r="BO308" s="123">
        <v>1986</v>
      </c>
      <c r="BP308" s="123">
        <v>1986</v>
      </c>
      <c r="BQ308" s="123">
        <v>1986</v>
      </c>
      <c r="BR308" s="123">
        <v>1985</v>
      </c>
      <c r="BS308" s="123">
        <v>1985</v>
      </c>
      <c r="BT308" s="123">
        <v>1985</v>
      </c>
      <c r="BU308" s="123">
        <v>1984</v>
      </c>
      <c r="BV308" s="123">
        <v>1984</v>
      </c>
      <c r="BW308" s="123">
        <v>1984</v>
      </c>
      <c r="BX308" s="123">
        <v>1983</v>
      </c>
      <c r="BY308" s="123">
        <v>1983</v>
      </c>
      <c r="BZ308" s="123">
        <v>1983</v>
      </c>
      <c r="CA308" s="123">
        <v>1982</v>
      </c>
      <c r="CB308" s="123">
        <v>1981</v>
      </c>
      <c r="CC308" s="123">
        <v>1980</v>
      </c>
    </row>
    <row r="309" spans="1:81">
      <c r="A309" s="123">
        <v>11</v>
      </c>
      <c r="B309" s="124">
        <v>45</v>
      </c>
      <c r="C309" s="124" t="s">
        <v>13</v>
      </c>
      <c r="D309" s="123"/>
      <c r="E309" s="119">
        <f t="shared" ref="E309:E322" si="170">COUNT(AP309:CC309)</f>
        <v>4</v>
      </c>
      <c r="F309" s="119">
        <f t="shared" ref="F309:F322" si="171">SUM(AP309:CC309)</f>
        <v>64</v>
      </c>
      <c r="G309" s="120">
        <f t="shared" ref="G309:G322" si="172">AVERAGE(AP309:CC309)</f>
        <v>16</v>
      </c>
      <c r="H309" s="119">
        <f t="shared" ref="H309:H322" si="173">MAX(AP309:CC309)</f>
        <v>26</v>
      </c>
      <c r="I309" s="119">
        <f t="shared" ref="I309:I322" si="174">MIN(AP309:CC309)</f>
        <v>5</v>
      </c>
      <c r="J309" s="125">
        <f>D309-G309</f>
        <v>-16</v>
      </c>
      <c r="K309" s="120">
        <f t="shared" ref="K309:K322" si="175">STDEV(AP309:CC309)</f>
        <v>8.8317608663278477</v>
      </c>
      <c r="AM309" s="123">
        <v>11</v>
      </c>
      <c r="AN309" s="124">
        <v>45</v>
      </c>
      <c r="AO309" s="124" t="s">
        <v>13</v>
      </c>
      <c r="AP309" s="123"/>
      <c r="AQ309" s="123"/>
      <c r="AR309" s="123"/>
      <c r="AS309" s="123"/>
      <c r="AT309" s="123"/>
      <c r="AU309" s="123"/>
      <c r="AV309" s="123"/>
      <c r="AW309" s="123"/>
      <c r="AX309" s="123"/>
      <c r="AY309" s="123"/>
      <c r="AZ309" s="123"/>
      <c r="BA309" s="127"/>
      <c r="BB309" s="123"/>
      <c r="BC309" s="123"/>
      <c r="BD309" s="123"/>
      <c r="BE309" s="123"/>
      <c r="BF309" s="123"/>
      <c r="BG309" s="123"/>
      <c r="BH309" s="123"/>
      <c r="BI309" s="123">
        <v>14</v>
      </c>
      <c r="BJ309" s="123"/>
      <c r="BK309" s="123"/>
      <c r="BL309" s="123"/>
      <c r="BM309" s="123"/>
      <c r="BN309" s="123">
        <v>26</v>
      </c>
      <c r="BO309" s="123"/>
      <c r="BP309" s="123"/>
      <c r="BQ309" s="123">
        <v>19</v>
      </c>
      <c r="BR309" s="123"/>
      <c r="BS309" s="123"/>
      <c r="BT309" s="123"/>
      <c r="BU309" s="123"/>
      <c r="BV309" s="123"/>
      <c r="BW309" s="123"/>
      <c r="BX309" s="123"/>
      <c r="BY309" s="123"/>
      <c r="BZ309" s="123"/>
      <c r="CA309" s="123"/>
      <c r="CB309" s="123"/>
      <c r="CC309" s="126">
        <v>5</v>
      </c>
    </row>
    <row r="310" spans="1:81">
      <c r="A310" s="119"/>
      <c r="B310" s="132"/>
      <c r="C310" s="129">
        <v>0</v>
      </c>
      <c r="D310" s="128"/>
      <c r="E310" s="119">
        <f t="shared" si="170"/>
        <v>4</v>
      </c>
      <c r="F310" s="119">
        <f t="shared" si="171"/>
        <v>91.799999999999983</v>
      </c>
      <c r="G310" s="120">
        <f t="shared" si="172"/>
        <v>22.949999999999996</v>
      </c>
      <c r="H310" s="119">
        <f t="shared" si="173"/>
        <v>23.6</v>
      </c>
      <c r="I310" s="119">
        <f t="shared" si="174"/>
        <v>22.3</v>
      </c>
      <c r="J310" s="125">
        <f t="shared" ref="J310:J322" si="176">D310-G310</f>
        <v>-22.949999999999996</v>
      </c>
      <c r="K310" s="120">
        <f t="shared" si="175"/>
        <v>0.64549722436790269</v>
      </c>
      <c r="AM310" s="119"/>
      <c r="AN310" s="132"/>
      <c r="AO310" s="129">
        <v>0</v>
      </c>
      <c r="AP310" s="128"/>
      <c r="AQ310" s="128"/>
      <c r="AR310" s="128"/>
      <c r="AS310" s="128"/>
      <c r="AT310" s="128"/>
      <c r="AU310" s="128"/>
      <c r="AV310" s="128"/>
      <c r="AW310" s="128"/>
      <c r="AX310" s="128"/>
      <c r="AY310" s="128"/>
      <c r="AZ310" s="128"/>
      <c r="BA310" s="127"/>
      <c r="BB310" s="128"/>
      <c r="BC310" s="128"/>
      <c r="BD310" s="128"/>
      <c r="BE310" s="128"/>
      <c r="BF310" s="128"/>
      <c r="BG310" s="128"/>
      <c r="BH310" s="128"/>
      <c r="BI310" s="128">
        <v>22.3</v>
      </c>
      <c r="BJ310" s="128"/>
      <c r="BK310" s="128"/>
      <c r="BL310" s="128"/>
      <c r="BM310" s="128"/>
      <c r="BN310" s="128">
        <v>22.5</v>
      </c>
      <c r="BO310" s="128"/>
      <c r="BP310" s="128"/>
      <c r="BQ310" s="128">
        <v>23.4</v>
      </c>
      <c r="BR310" s="128"/>
      <c r="BS310" s="128"/>
      <c r="BT310" s="128"/>
      <c r="BU310" s="128"/>
      <c r="BV310" s="128"/>
      <c r="BW310" s="128"/>
      <c r="BX310" s="128"/>
      <c r="BY310" s="128"/>
      <c r="BZ310" s="128"/>
      <c r="CA310" s="128"/>
      <c r="CB310" s="128"/>
      <c r="CC310" s="131">
        <v>23.6</v>
      </c>
    </row>
    <row r="311" spans="1:81">
      <c r="A311" s="119"/>
      <c r="B311" s="132"/>
      <c r="C311" s="132">
        <v>10</v>
      </c>
      <c r="E311" s="119">
        <f t="shared" si="170"/>
        <v>4</v>
      </c>
      <c r="F311" s="119">
        <f t="shared" si="171"/>
        <v>89.509999999999991</v>
      </c>
      <c r="G311" s="120">
        <f t="shared" si="172"/>
        <v>22.377499999999998</v>
      </c>
      <c r="H311" s="119">
        <f t="shared" si="173"/>
        <v>23.68</v>
      </c>
      <c r="I311" s="119">
        <f t="shared" si="174"/>
        <v>20.21</v>
      </c>
      <c r="J311" s="125">
        <f t="shared" si="176"/>
        <v>-22.377499999999998</v>
      </c>
      <c r="K311" s="120">
        <f t="shared" si="175"/>
        <v>1.5181650107942806</v>
      </c>
      <c r="AM311" s="119"/>
      <c r="AN311" s="132"/>
      <c r="AO311" s="132">
        <v>10</v>
      </c>
      <c r="BA311" s="127"/>
      <c r="BI311" s="119">
        <v>20.21</v>
      </c>
      <c r="BN311" s="119">
        <v>22.54</v>
      </c>
      <c r="BQ311" s="119">
        <v>23.08</v>
      </c>
      <c r="CC311" s="133">
        <v>23.68</v>
      </c>
    </row>
    <row r="312" spans="1:81">
      <c r="A312" s="119"/>
      <c r="B312" s="132"/>
      <c r="C312" s="132">
        <v>20</v>
      </c>
      <c r="E312" s="119">
        <f t="shared" si="170"/>
        <v>4</v>
      </c>
      <c r="F312" s="119">
        <f t="shared" si="171"/>
        <v>89.47</v>
      </c>
      <c r="G312" s="120">
        <f t="shared" si="172"/>
        <v>22.3675</v>
      </c>
      <c r="H312" s="119">
        <f t="shared" si="173"/>
        <v>23.68</v>
      </c>
      <c r="I312" s="119">
        <f t="shared" si="174"/>
        <v>20.22</v>
      </c>
      <c r="J312" s="125">
        <f t="shared" si="176"/>
        <v>-22.3675</v>
      </c>
      <c r="K312" s="120">
        <f t="shared" si="175"/>
        <v>1.5118504114715408</v>
      </c>
      <c r="AM312" s="119"/>
      <c r="AN312" s="132"/>
      <c r="AO312" s="132">
        <v>20</v>
      </c>
      <c r="BA312" s="127"/>
      <c r="BI312" s="119">
        <v>20.22</v>
      </c>
      <c r="BN312" s="119">
        <v>22.49</v>
      </c>
      <c r="BQ312" s="119">
        <v>23.08</v>
      </c>
      <c r="CC312" s="133">
        <v>23.68</v>
      </c>
    </row>
    <row r="313" spans="1:81">
      <c r="A313" s="119"/>
      <c r="B313" s="132"/>
      <c r="C313" s="132">
        <v>30</v>
      </c>
      <c r="E313" s="119">
        <f t="shared" si="170"/>
        <v>4</v>
      </c>
      <c r="F313" s="119">
        <f t="shared" si="171"/>
        <v>89.43</v>
      </c>
      <c r="G313" s="120">
        <f t="shared" si="172"/>
        <v>22.357500000000002</v>
      </c>
      <c r="H313" s="119">
        <f t="shared" si="173"/>
        <v>23.7</v>
      </c>
      <c r="I313" s="119">
        <f t="shared" si="174"/>
        <v>20.190000000000001</v>
      </c>
      <c r="J313" s="125">
        <f t="shared" si="176"/>
        <v>-22.357500000000002</v>
      </c>
      <c r="K313" s="120">
        <f t="shared" si="175"/>
        <v>1.5324789286207705</v>
      </c>
      <c r="AM313" s="119"/>
      <c r="AN313" s="132"/>
      <c r="AO313" s="132">
        <v>30</v>
      </c>
      <c r="BA313" s="127"/>
      <c r="BI313" s="119">
        <v>20.190000000000001</v>
      </c>
      <c r="BN313" s="119">
        <v>22.45</v>
      </c>
      <c r="BQ313" s="119">
        <v>23.09</v>
      </c>
      <c r="CC313" s="133">
        <v>23.7</v>
      </c>
    </row>
    <row r="314" spans="1:81">
      <c r="A314" s="119"/>
      <c r="B314" s="132"/>
      <c r="C314" s="132">
        <v>50</v>
      </c>
      <c r="E314" s="119">
        <f t="shared" si="170"/>
        <v>4</v>
      </c>
      <c r="F314" s="119">
        <f t="shared" si="171"/>
        <v>89.289999999999992</v>
      </c>
      <c r="G314" s="120">
        <f t="shared" si="172"/>
        <v>22.322499999999998</v>
      </c>
      <c r="H314" s="119">
        <f t="shared" si="173"/>
        <v>23.69</v>
      </c>
      <c r="I314" s="119">
        <f t="shared" si="174"/>
        <v>20.079999999999998</v>
      </c>
      <c r="J314" s="125">
        <f t="shared" si="176"/>
        <v>-22.322499999999998</v>
      </c>
      <c r="K314" s="120">
        <f t="shared" si="175"/>
        <v>1.5810834892566563</v>
      </c>
      <c r="AM314" s="119"/>
      <c r="AN314" s="132"/>
      <c r="AO314" s="132">
        <v>50</v>
      </c>
      <c r="BA314" s="127"/>
      <c r="BI314" s="119">
        <v>20.079999999999998</v>
      </c>
      <c r="BN314" s="119">
        <v>22.43</v>
      </c>
      <c r="BQ314" s="119">
        <v>23.09</v>
      </c>
      <c r="CC314" s="133">
        <v>23.69</v>
      </c>
    </row>
    <row r="315" spans="1:81">
      <c r="A315" s="119"/>
      <c r="B315" s="132"/>
      <c r="C315" s="132">
        <v>75</v>
      </c>
      <c r="E315" s="119">
        <f t="shared" si="170"/>
        <v>4</v>
      </c>
      <c r="F315" s="119">
        <f t="shared" si="171"/>
        <v>86.33</v>
      </c>
      <c r="G315" s="120">
        <f t="shared" si="172"/>
        <v>21.5825</v>
      </c>
      <c r="H315" s="119">
        <f t="shared" si="173"/>
        <v>23.69</v>
      </c>
      <c r="I315" s="119">
        <f t="shared" si="174"/>
        <v>17.5</v>
      </c>
      <c r="J315" s="125">
        <f t="shared" si="176"/>
        <v>-21.5825</v>
      </c>
      <c r="K315" s="120">
        <f t="shared" si="175"/>
        <v>2.8035022739423718</v>
      </c>
      <c r="AM315" s="119"/>
      <c r="AN315" s="132"/>
      <c r="AO315" s="132">
        <v>75</v>
      </c>
      <c r="BA315" s="127"/>
      <c r="BI315" s="119">
        <v>17.5</v>
      </c>
      <c r="BN315" s="119">
        <v>22.06</v>
      </c>
      <c r="BQ315" s="119">
        <v>23.08</v>
      </c>
      <c r="CC315" s="133">
        <v>23.69</v>
      </c>
    </row>
    <row r="316" spans="1:81">
      <c r="A316" s="119"/>
      <c r="B316" s="132"/>
      <c r="C316" s="132">
        <v>100</v>
      </c>
      <c r="E316" s="119">
        <f t="shared" si="170"/>
        <v>4</v>
      </c>
      <c r="F316" s="119">
        <f t="shared" si="171"/>
        <v>84.33</v>
      </c>
      <c r="G316" s="120">
        <f t="shared" si="172"/>
        <v>21.0825</v>
      </c>
      <c r="H316" s="119">
        <f t="shared" si="173"/>
        <v>23.66</v>
      </c>
      <c r="I316" s="119">
        <f t="shared" si="174"/>
        <v>16.13</v>
      </c>
      <c r="J316" s="125">
        <f t="shared" si="176"/>
        <v>-21.0825</v>
      </c>
      <c r="K316" s="120">
        <f t="shared" si="175"/>
        <v>3.4273057931850737</v>
      </c>
      <c r="AM316" s="119"/>
      <c r="AN316" s="132"/>
      <c r="AO316" s="132">
        <v>100</v>
      </c>
      <c r="BA316" s="127"/>
      <c r="BI316" s="119">
        <v>16.13</v>
      </c>
      <c r="BN316" s="119">
        <v>21.48</v>
      </c>
      <c r="BQ316" s="119">
        <v>23.06</v>
      </c>
      <c r="CC316" s="133">
        <v>23.66</v>
      </c>
    </row>
    <row r="317" spans="1:81">
      <c r="A317" s="119"/>
      <c r="B317" s="132"/>
      <c r="C317" s="132">
        <v>150</v>
      </c>
      <c r="E317" s="119">
        <f t="shared" si="170"/>
        <v>4</v>
      </c>
      <c r="F317" s="119">
        <f t="shared" si="171"/>
        <v>76.039999999999992</v>
      </c>
      <c r="G317" s="120">
        <f t="shared" si="172"/>
        <v>19.009999999999998</v>
      </c>
      <c r="H317" s="119">
        <f t="shared" si="173"/>
        <v>22.52</v>
      </c>
      <c r="I317" s="119">
        <f t="shared" si="174"/>
        <v>13.5</v>
      </c>
      <c r="J317" s="125">
        <f t="shared" si="176"/>
        <v>-19.009999999999998</v>
      </c>
      <c r="K317" s="120">
        <f t="shared" si="175"/>
        <v>3.9087679218222711</v>
      </c>
      <c r="AM317" s="119"/>
      <c r="AN317" s="132"/>
      <c r="AO317" s="132">
        <v>150</v>
      </c>
      <c r="BA317" s="127"/>
      <c r="BI317" s="119">
        <v>13.5</v>
      </c>
      <c r="BN317" s="119">
        <v>19.25</v>
      </c>
      <c r="BQ317" s="119">
        <v>22.52</v>
      </c>
      <c r="CC317" s="133">
        <v>20.77</v>
      </c>
    </row>
    <row r="318" spans="1:81">
      <c r="A318" s="119"/>
      <c r="B318" s="132"/>
      <c r="C318" s="132">
        <v>200</v>
      </c>
      <c r="E318" s="119">
        <f t="shared" si="170"/>
        <v>4</v>
      </c>
      <c r="F318" s="119">
        <f t="shared" si="171"/>
        <v>66.349999999999994</v>
      </c>
      <c r="G318" s="120">
        <f t="shared" si="172"/>
        <v>16.587499999999999</v>
      </c>
      <c r="H318" s="119">
        <f t="shared" si="173"/>
        <v>21.71</v>
      </c>
      <c r="I318" s="119">
        <f t="shared" si="174"/>
        <v>12.04</v>
      </c>
      <c r="J318" s="125">
        <f t="shared" si="176"/>
        <v>-16.587499999999999</v>
      </c>
      <c r="K318" s="120">
        <f t="shared" si="175"/>
        <v>4.4679180461000749</v>
      </c>
      <c r="AM318" s="119"/>
      <c r="AN318" s="132"/>
      <c r="AO318" s="132">
        <v>200</v>
      </c>
      <c r="BA318" s="127"/>
      <c r="BI318" s="119">
        <v>12.04</v>
      </c>
      <c r="BN318" s="119">
        <v>13.77</v>
      </c>
      <c r="BQ318" s="119">
        <v>21.71</v>
      </c>
      <c r="CC318" s="133">
        <v>18.829999999999998</v>
      </c>
    </row>
    <row r="319" spans="1:81">
      <c r="A319" s="119"/>
      <c r="B319" s="132"/>
      <c r="C319" s="132">
        <v>300</v>
      </c>
      <c r="E319" s="119">
        <f t="shared" si="170"/>
        <v>0</v>
      </c>
      <c r="F319" s="119">
        <f t="shared" si="171"/>
        <v>0</v>
      </c>
      <c r="G319" s="120" t="e">
        <f t="shared" si="172"/>
        <v>#DIV/0!</v>
      </c>
      <c r="H319" s="119">
        <f t="shared" si="173"/>
        <v>0</v>
      </c>
      <c r="I319" s="119">
        <f t="shared" si="174"/>
        <v>0</v>
      </c>
      <c r="J319" s="125" t="e">
        <f t="shared" si="176"/>
        <v>#DIV/0!</v>
      </c>
      <c r="K319" s="120" t="e">
        <f t="shared" si="175"/>
        <v>#DIV/0!</v>
      </c>
      <c r="AM319" s="119"/>
      <c r="AN319" s="132"/>
      <c r="AO319" s="132">
        <v>300</v>
      </c>
      <c r="BA319" s="127"/>
      <c r="CC319" s="133"/>
    </row>
    <row r="320" spans="1:81">
      <c r="A320" s="119"/>
      <c r="B320" s="132"/>
      <c r="C320" s="132">
        <v>400</v>
      </c>
      <c r="E320" s="119">
        <f t="shared" si="170"/>
        <v>0</v>
      </c>
      <c r="F320" s="119">
        <f t="shared" si="171"/>
        <v>0</v>
      </c>
      <c r="G320" s="120" t="e">
        <f t="shared" si="172"/>
        <v>#DIV/0!</v>
      </c>
      <c r="H320" s="119">
        <f t="shared" si="173"/>
        <v>0</v>
      </c>
      <c r="I320" s="119">
        <f t="shared" si="174"/>
        <v>0</v>
      </c>
      <c r="J320" s="125" t="e">
        <f t="shared" si="176"/>
        <v>#DIV/0!</v>
      </c>
      <c r="K320" s="120" t="e">
        <f t="shared" si="175"/>
        <v>#DIV/0!</v>
      </c>
      <c r="AM320" s="119"/>
      <c r="AN320" s="132"/>
      <c r="AO320" s="132">
        <v>400</v>
      </c>
      <c r="BA320" s="127"/>
      <c r="CC320" s="133"/>
    </row>
    <row r="321" spans="1:81">
      <c r="A321" s="119"/>
      <c r="B321" s="132"/>
      <c r="C321" s="132">
        <v>500</v>
      </c>
      <c r="E321" s="119">
        <f t="shared" si="170"/>
        <v>0</v>
      </c>
      <c r="F321" s="119">
        <f t="shared" si="171"/>
        <v>0</v>
      </c>
      <c r="G321" s="120" t="e">
        <f t="shared" si="172"/>
        <v>#DIV/0!</v>
      </c>
      <c r="H321" s="119">
        <f t="shared" si="173"/>
        <v>0</v>
      </c>
      <c r="I321" s="119">
        <f t="shared" si="174"/>
        <v>0</v>
      </c>
      <c r="J321" s="125" t="e">
        <f t="shared" si="176"/>
        <v>#DIV/0!</v>
      </c>
      <c r="K321" s="120" t="e">
        <f t="shared" si="175"/>
        <v>#DIV/0!</v>
      </c>
      <c r="AM321" s="119"/>
      <c r="AN321" s="132"/>
      <c r="AO321" s="132">
        <v>500</v>
      </c>
      <c r="BA321" s="127"/>
      <c r="CC321" s="133"/>
    </row>
    <row r="322" spans="1:81">
      <c r="A322" s="119"/>
      <c r="B322" s="132"/>
      <c r="C322" s="132">
        <v>600</v>
      </c>
      <c r="D322" s="119"/>
      <c r="E322" s="119">
        <f t="shared" si="170"/>
        <v>0</v>
      </c>
      <c r="F322" s="119">
        <f t="shared" si="171"/>
        <v>0</v>
      </c>
      <c r="G322" s="120" t="e">
        <f t="shared" si="172"/>
        <v>#DIV/0!</v>
      </c>
      <c r="H322" s="119">
        <f t="shared" si="173"/>
        <v>0</v>
      </c>
      <c r="I322" s="119">
        <f t="shared" si="174"/>
        <v>0</v>
      </c>
      <c r="J322" s="125" t="e">
        <f t="shared" si="176"/>
        <v>#DIV/0!</v>
      </c>
      <c r="K322" s="120" t="e">
        <f t="shared" si="175"/>
        <v>#DIV/0!</v>
      </c>
      <c r="AM322" s="119"/>
      <c r="AN322" s="132"/>
      <c r="AO322" s="132">
        <v>600</v>
      </c>
      <c r="AP322" s="119"/>
      <c r="AQ322" s="119"/>
      <c r="AR322" s="119"/>
      <c r="AS322" s="119"/>
      <c r="AT322" s="119"/>
      <c r="AU322" s="119"/>
      <c r="AV322" s="119"/>
      <c r="AW322" s="119"/>
      <c r="AX322" s="119"/>
      <c r="AY322" s="119"/>
      <c r="AZ322" s="119"/>
      <c r="BA322" s="127"/>
      <c r="BB322" s="119"/>
      <c r="BC322" s="119"/>
      <c r="BD322" s="119"/>
      <c r="BE322" s="119"/>
      <c r="BF322" s="119"/>
      <c r="BG322" s="119"/>
      <c r="BH322" s="119"/>
      <c r="BI322" s="119"/>
      <c r="BJ322" s="119"/>
      <c r="BK322" s="119"/>
      <c r="BL322" s="119"/>
      <c r="BM322" s="119"/>
      <c r="BN322" s="119"/>
      <c r="BO322" s="119"/>
      <c r="BP322" s="119"/>
      <c r="BQ322" s="119"/>
      <c r="BR322" s="119"/>
      <c r="BS322" s="119"/>
      <c r="BT322" s="119"/>
      <c r="BU322" s="119"/>
      <c r="BV322" s="119"/>
      <c r="BW322" s="119"/>
      <c r="BX322" s="119"/>
      <c r="BY322" s="119"/>
      <c r="BZ322" s="119"/>
      <c r="CA322" s="119"/>
      <c r="CB322" s="119"/>
      <c r="CC322" s="133"/>
    </row>
    <row r="323" spans="1:81">
      <c r="A323" s="119"/>
      <c r="B323" s="127"/>
      <c r="C323" s="127"/>
      <c r="D323" s="119"/>
      <c r="E323" s="119"/>
      <c r="F323" s="119"/>
      <c r="G323" s="120"/>
      <c r="H323" s="119"/>
      <c r="I323" s="119"/>
      <c r="K323" s="120"/>
      <c r="AM323" s="119"/>
      <c r="AN323" s="127"/>
      <c r="AO323" s="127"/>
      <c r="AP323" s="119"/>
      <c r="AQ323" s="119"/>
      <c r="AR323" s="119"/>
      <c r="AS323" s="119"/>
      <c r="AT323" s="119"/>
      <c r="AU323" s="119"/>
      <c r="AV323" s="119"/>
      <c r="AW323" s="119"/>
      <c r="AX323" s="119"/>
      <c r="AY323" s="119"/>
      <c r="AZ323" s="119"/>
      <c r="BA323" s="127"/>
      <c r="BB323" s="119"/>
      <c r="BC323" s="119"/>
      <c r="BD323" s="119"/>
      <c r="BE323" s="119"/>
      <c r="BF323" s="119"/>
      <c r="BG323" s="119"/>
      <c r="BH323" s="119"/>
      <c r="BI323" s="119"/>
      <c r="BJ323" s="119"/>
      <c r="BK323" s="119"/>
      <c r="BL323" s="119"/>
      <c r="BM323" s="119"/>
      <c r="BN323" s="119"/>
      <c r="BO323" s="119"/>
      <c r="BP323" s="119"/>
      <c r="BQ323" s="119"/>
      <c r="BR323" s="119"/>
      <c r="BS323" s="119"/>
      <c r="BT323" s="119"/>
      <c r="BU323" s="119"/>
      <c r="BV323" s="119"/>
      <c r="BW323" s="119"/>
      <c r="BX323" s="119"/>
      <c r="BY323" s="119"/>
      <c r="BZ323" s="119"/>
      <c r="CA323" s="119"/>
      <c r="CB323" s="119"/>
      <c r="CC323" s="127"/>
    </row>
    <row r="324" spans="1:81">
      <c r="A324" s="128"/>
      <c r="B324" s="129"/>
      <c r="C324" s="129" t="s">
        <v>14</v>
      </c>
      <c r="D324" s="128"/>
      <c r="E324" s="119">
        <f>COUNT(AP324:CC324)</f>
        <v>4</v>
      </c>
      <c r="F324" s="119">
        <f>SUM(AP324:CC324)</f>
        <v>826</v>
      </c>
      <c r="G324" s="120">
        <f>AVERAGE(AP324:CC324)</f>
        <v>206.5</v>
      </c>
      <c r="H324" s="119">
        <f>MAX(AP324:CC324)</f>
        <v>340</v>
      </c>
      <c r="I324" s="119">
        <f>MIN(AP324:CC324)</f>
        <v>0</v>
      </c>
      <c r="J324" s="125">
        <f>D324-G324</f>
        <v>-206.5</v>
      </c>
      <c r="K324" s="120">
        <f>STDEV(AP324:CC324)</f>
        <v>152.85178005723932</v>
      </c>
      <c r="AM324" s="128"/>
      <c r="AN324" s="129"/>
      <c r="AO324" s="129" t="s">
        <v>14</v>
      </c>
      <c r="AP324" s="128"/>
      <c r="AQ324" s="128"/>
      <c r="AR324" s="128"/>
      <c r="AS324" s="128"/>
      <c r="AT324" s="128"/>
      <c r="AU324" s="128"/>
      <c r="AV324" s="128"/>
      <c r="AW324" s="128"/>
      <c r="AX324" s="128"/>
      <c r="AY324" s="128"/>
      <c r="AZ324" s="128"/>
      <c r="BA324" s="127"/>
      <c r="BB324" s="128"/>
      <c r="BC324" s="128"/>
      <c r="BD324" s="128"/>
      <c r="BE324" s="128"/>
      <c r="BF324" s="128"/>
      <c r="BG324" s="128"/>
      <c r="BH324" s="128"/>
      <c r="BI324" s="128">
        <v>340</v>
      </c>
      <c r="BJ324" s="128"/>
      <c r="BK324" s="128"/>
      <c r="BL324" s="128"/>
      <c r="BM324" s="128"/>
      <c r="BN324" s="128">
        <v>302</v>
      </c>
      <c r="BO324" s="128"/>
      <c r="BP324" s="128"/>
      <c r="BQ324" s="128">
        <v>0</v>
      </c>
      <c r="BR324" s="128"/>
      <c r="BS324" s="128"/>
      <c r="BT324" s="128"/>
      <c r="BU324" s="128"/>
      <c r="BV324" s="128"/>
      <c r="BW324" s="128"/>
      <c r="BX324" s="128"/>
      <c r="BY324" s="128"/>
      <c r="BZ324" s="128"/>
      <c r="CA324" s="128"/>
      <c r="CB324" s="128"/>
      <c r="CC324" s="131">
        <v>184</v>
      </c>
    </row>
    <row r="325" spans="1:81">
      <c r="A325" s="119"/>
      <c r="B325" s="132"/>
      <c r="C325" s="132" t="s">
        <v>15</v>
      </c>
      <c r="D325" s="119"/>
      <c r="E325" s="119">
        <f>COUNT(AP325:CC325)</f>
        <v>4</v>
      </c>
      <c r="F325" s="119">
        <f>SUM(AP325:CC325)</f>
        <v>2.4</v>
      </c>
      <c r="G325" s="120">
        <f>AVERAGE(AP325:CC325)</f>
        <v>0.6</v>
      </c>
      <c r="H325" s="119">
        <f>MAX(AP325:CC325)</f>
        <v>1.3</v>
      </c>
      <c r="I325" s="119">
        <f>MIN(AP325:CC325)</f>
        <v>0.2</v>
      </c>
      <c r="J325" s="125">
        <f>D325-G325</f>
        <v>-0.6</v>
      </c>
      <c r="K325" s="120">
        <f>STDEV(AP325:CC325)</f>
        <v>0.483045891539648</v>
      </c>
      <c r="AM325" s="119"/>
      <c r="AN325" s="132"/>
      <c r="AO325" s="132" t="s">
        <v>15</v>
      </c>
      <c r="AP325" s="119"/>
      <c r="AQ325" s="119"/>
      <c r="AR325" s="119"/>
      <c r="AS325" s="119"/>
      <c r="AT325" s="119"/>
      <c r="AU325" s="119"/>
      <c r="AV325" s="119"/>
      <c r="AW325" s="119"/>
      <c r="AX325" s="119"/>
      <c r="AY325" s="119"/>
      <c r="AZ325" s="119"/>
      <c r="BA325" s="127"/>
      <c r="BB325" s="119"/>
      <c r="BC325" s="119"/>
      <c r="BD325" s="119"/>
      <c r="BE325" s="119"/>
      <c r="BF325" s="119"/>
      <c r="BG325" s="119"/>
      <c r="BH325" s="119"/>
      <c r="BI325" s="119">
        <v>0.5</v>
      </c>
      <c r="BJ325" s="119"/>
      <c r="BK325" s="119"/>
      <c r="BL325" s="119"/>
      <c r="BM325" s="119"/>
      <c r="BN325" s="119">
        <v>1.3</v>
      </c>
      <c r="BO325" s="119"/>
      <c r="BP325" s="119"/>
      <c r="BQ325" s="119">
        <v>0.2</v>
      </c>
      <c r="BR325" s="119"/>
      <c r="BS325" s="119"/>
      <c r="BT325" s="119"/>
      <c r="BU325" s="119"/>
      <c r="BV325" s="119"/>
      <c r="BW325" s="119"/>
      <c r="BX325" s="119"/>
      <c r="BY325" s="119"/>
      <c r="BZ325" s="119"/>
      <c r="CA325" s="119"/>
      <c r="CB325" s="119"/>
      <c r="CC325" s="133">
        <v>0.4</v>
      </c>
    </row>
    <row r="326" spans="1:81" s="139" customFormat="1">
      <c r="A326" s="137" t="s">
        <v>0</v>
      </c>
      <c r="B326" s="122" t="s">
        <v>1</v>
      </c>
      <c r="C326" s="122" t="s">
        <v>2</v>
      </c>
      <c r="D326" s="122"/>
      <c r="E326" s="122" t="s">
        <v>3</v>
      </c>
      <c r="F326" s="122" t="s">
        <v>74</v>
      </c>
      <c r="G326" s="138" t="s">
        <v>4</v>
      </c>
      <c r="H326" s="122" t="s">
        <v>5</v>
      </c>
      <c r="I326" s="122" t="s">
        <v>6</v>
      </c>
      <c r="J326" s="138" t="s">
        <v>7</v>
      </c>
      <c r="K326" s="138" t="s">
        <v>8</v>
      </c>
      <c r="AM326" s="122" t="s">
        <v>10</v>
      </c>
      <c r="AN326" s="122" t="s">
        <v>11</v>
      </c>
      <c r="AO326" s="122" t="s">
        <v>12</v>
      </c>
      <c r="AP326" s="122">
        <v>2007</v>
      </c>
      <c r="AQ326" s="119">
        <v>2006</v>
      </c>
      <c r="AR326" s="119">
        <v>2005</v>
      </c>
      <c r="AS326" s="122">
        <v>2004</v>
      </c>
      <c r="AT326" s="122">
        <v>2003</v>
      </c>
      <c r="AU326" s="122"/>
      <c r="AV326" s="122"/>
      <c r="AW326" s="122"/>
      <c r="AX326" s="122"/>
      <c r="AY326" s="122">
        <v>1998</v>
      </c>
      <c r="AZ326" s="122"/>
      <c r="BA326" s="122">
        <v>1996</v>
      </c>
      <c r="BB326" s="122">
        <v>1995</v>
      </c>
      <c r="BC326" s="122">
        <v>1994</v>
      </c>
      <c r="BD326" s="122"/>
      <c r="BE326" s="122">
        <v>1992</v>
      </c>
      <c r="BF326" s="122">
        <v>1991</v>
      </c>
      <c r="BG326" s="122">
        <v>1990</v>
      </c>
      <c r="BH326" s="122">
        <v>1990</v>
      </c>
      <c r="BI326" s="122">
        <v>1990</v>
      </c>
      <c r="BJ326" s="122">
        <v>1989</v>
      </c>
      <c r="BK326" s="122">
        <v>1989</v>
      </c>
      <c r="BL326" s="122">
        <v>1988</v>
      </c>
      <c r="BM326" s="122">
        <v>1987</v>
      </c>
      <c r="BN326" s="122">
        <v>1987</v>
      </c>
      <c r="BO326" s="122">
        <v>1986</v>
      </c>
      <c r="BP326" s="122">
        <v>1986</v>
      </c>
      <c r="BQ326" s="122">
        <v>1986</v>
      </c>
      <c r="BR326" s="122">
        <v>1985</v>
      </c>
      <c r="BS326" s="122">
        <v>1985</v>
      </c>
      <c r="BT326" s="122">
        <v>1985</v>
      </c>
      <c r="BU326" s="122">
        <v>1984</v>
      </c>
      <c r="BV326" s="122">
        <v>1984</v>
      </c>
      <c r="BW326" s="122">
        <v>1984</v>
      </c>
      <c r="BX326" s="122">
        <v>1983</v>
      </c>
      <c r="BY326" s="122">
        <v>1983</v>
      </c>
      <c r="BZ326" s="122">
        <v>1983</v>
      </c>
      <c r="CA326" s="122">
        <v>1982</v>
      </c>
      <c r="CB326" s="122">
        <v>1981</v>
      </c>
      <c r="CC326" s="122">
        <v>1980</v>
      </c>
    </row>
    <row r="327" spans="1:81">
      <c r="A327" s="127">
        <v>11</v>
      </c>
      <c r="B327" s="132">
        <v>47</v>
      </c>
      <c r="C327" s="132" t="s">
        <v>13</v>
      </c>
      <c r="D327" s="127"/>
      <c r="E327" s="119">
        <f t="shared" ref="E327:E340" si="177">COUNT(AP327:AT327)</f>
        <v>2</v>
      </c>
      <c r="F327" s="119">
        <f t="shared" ref="F327:F340" si="178">SUM(AP327:AT327)</f>
        <v>23</v>
      </c>
      <c r="G327" s="120">
        <f t="shared" ref="G327:G340" si="179">AVERAGE(AP327:AT327)</f>
        <v>11.5</v>
      </c>
      <c r="H327" s="119">
        <f t="shared" ref="H327:H340" si="180">MAX(AP327:AT327)</f>
        <v>18</v>
      </c>
      <c r="I327" s="119">
        <f t="shared" ref="I327:I340" si="181">MIN(AP327:AT327)</f>
        <v>5</v>
      </c>
      <c r="J327" s="125">
        <f>D327-G327</f>
        <v>-11.5</v>
      </c>
      <c r="K327" s="120">
        <f t="shared" ref="K327:K340" si="182">STDEV(AP327:CC327)</f>
        <v>5.8963265400303841</v>
      </c>
      <c r="AM327" s="127">
        <v>11</v>
      </c>
      <c r="AN327" s="132">
        <v>47</v>
      </c>
      <c r="AO327" s="132" t="s">
        <v>13</v>
      </c>
      <c r="AP327" s="127"/>
      <c r="AQ327" s="127"/>
      <c r="AR327" s="127"/>
      <c r="AS327" s="127">
        <v>5</v>
      </c>
      <c r="AT327" s="127">
        <v>18</v>
      </c>
      <c r="AU327" s="127"/>
      <c r="AV327" s="127"/>
      <c r="AW327" s="127"/>
      <c r="AX327" s="127"/>
      <c r="AY327" s="127">
        <v>9</v>
      </c>
      <c r="AZ327" s="127"/>
      <c r="BA327" s="127">
        <v>11</v>
      </c>
      <c r="BB327" s="127">
        <v>17</v>
      </c>
      <c r="BC327" s="127"/>
      <c r="BD327" s="127"/>
      <c r="BE327" s="127"/>
      <c r="BF327" s="127"/>
      <c r="BG327" s="127"/>
      <c r="BH327" s="127">
        <v>13</v>
      </c>
      <c r="BI327" s="127"/>
      <c r="BJ327" s="127"/>
      <c r="BK327" s="127">
        <v>22</v>
      </c>
      <c r="BL327" s="127"/>
      <c r="BM327" s="127"/>
      <c r="BN327" s="127"/>
      <c r="BO327" s="127"/>
      <c r="BP327" s="127">
        <v>18</v>
      </c>
      <c r="BQ327" s="127"/>
      <c r="BR327" s="127"/>
      <c r="BS327" s="127"/>
      <c r="BT327" s="127"/>
      <c r="BU327" s="127">
        <v>12</v>
      </c>
      <c r="BV327" s="127"/>
      <c r="BW327" s="127"/>
      <c r="BX327" s="127"/>
      <c r="BY327" s="127"/>
      <c r="BZ327" s="127">
        <v>4</v>
      </c>
      <c r="CA327" s="127"/>
      <c r="CB327" s="127"/>
      <c r="CC327" s="133"/>
    </row>
    <row r="328" spans="1:81">
      <c r="A328" s="119"/>
      <c r="B328" s="132"/>
      <c r="C328" s="132">
        <v>0</v>
      </c>
      <c r="D328" s="127"/>
      <c r="E328" s="119">
        <f t="shared" si="177"/>
        <v>2</v>
      </c>
      <c r="F328" s="119">
        <f t="shared" si="178"/>
        <v>47.9</v>
      </c>
      <c r="G328" s="120">
        <f t="shared" si="179"/>
        <v>23.95</v>
      </c>
      <c r="H328" s="119">
        <f t="shared" si="180"/>
        <v>24.9</v>
      </c>
      <c r="I328" s="119">
        <f t="shared" si="181"/>
        <v>23</v>
      </c>
      <c r="J328" s="125">
        <f t="shared" ref="J328:J340" si="183">D328-G328</f>
        <v>-23.95</v>
      </c>
      <c r="K328" s="120">
        <f t="shared" si="182"/>
        <v>1.1794202907455094</v>
      </c>
      <c r="AM328" s="119"/>
      <c r="AN328" s="132"/>
      <c r="AO328" s="132">
        <v>0</v>
      </c>
      <c r="AP328" s="127"/>
      <c r="AQ328" s="127"/>
      <c r="AR328" s="127"/>
      <c r="AS328" s="127">
        <v>24.9</v>
      </c>
      <c r="AT328" s="127">
        <v>23</v>
      </c>
      <c r="AU328" s="127"/>
      <c r="AV328" s="127"/>
      <c r="AW328" s="127"/>
      <c r="AX328" s="127"/>
      <c r="AY328" s="127">
        <v>23.3</v>
      </c>
      <c r="AZ328" s="127"/>
      <c r="BA328" s="127">
        <v>24.89</v>
      </c>
      <c r="BB328" s="127">
        <v>23.4</v>
      </c>
      <c r="BC328" s="127"/>
      <c r="BD328" s="127"/>
      <c r="BE328" s="127"/>
      <c r="BF328" s="127"/>
      <c r="BG328" s="127"/>
      <c r="BH328" s="127">
        <v>23.4</v>
      </c>
      <c r="BI328" s="127"/>
      <c r="BJ328" s="127"/>
      <c r="BK328" s="127">
        <v>22.8</v>
      </c>
      <c r="BL328" s="127"/>
      <c r="BM328" s="127"/>
      <c r="BN328" s="127"/>
      <c r="BO328" s="127"/>
      <c r="BP328" s="127">
        <v>23.5</v>
      </c>
      <c r="BQ328" s="127"/>
      <c r="BR328" s="127"/>
      <c r="BS328" s="127"/>
      <c r="BT328" s="127"/>
      <c r="BU328" s="127">
        <v>21.7</v>
      </c>
      <c r="BV328" s="127"/>
      <c r="BW328" s="127"/>
      <c r="BX328" s="127"/>
      <c r="BY328" s="127"/>
      <c r="BZ328" s="127">
        <v>25.7</v>
      </c>
      <c r="CA328" s="127"/>
      <c r="CB328" s="127"/>
      <c r="CC328" s="133"/>
    </row>
    <row r="329" spans="1:81">
      <c r="A329" s="119"/>
      <c r="B329" s="132"/>
      <c r="C329" s="132">
        <v>10</v>
      </c>
      <c r="D329" s="135"/>
      <c r="E329" s="119">
        <f t="shared" si="177"/>
        <v>1</v>
      </c>
      <c r="F329" s="119">
        <f t="shared" si="178"/>
        <v>24.86</v>
      </c>
      <c r="G329" s="120">
        <f t="shared" si="179"/>
        <v>24.86</v>
      </c>
      <c r="H329" s="119">
        <f t="shared" si="180"/>
        <v>24.86</v>
      </c>
      <c r="I329" s="119">
        <f t="shared" si="181"/>
        <v>24.86</v>
      </c>
      <c r="J329" s="125">
        <f t="shared" si="183"/>
        <v>-24.86</v>
      </c>
      <c r="K329" s="120">
        <f t="shared" si="182"/>
        <v>1.7422918677365606</v>
      </c>
      <c r="AM329" s="119"/>
      <c r="AN329" s="132"/>
      <c r="AO329" s="132">
        <v>10</v>
      </c>
      <c r="AQ329" s="135"/>
      <c r="AR329" s="135"/>
      <c r="AS329" s="135">
        <v>24.86</v>
      </c>
      <c r="AY329" s="121">
        <v>22.74</v>
      </c>
      <c r="BA329" s="127">
        <v>24.89</v>
      </c>
      <c r="BH329" s="119">
        <v>21.2</v>
      </c>
      <c r="BP329" s="119">
        <v>23.18</v>
      </c>
      <c r="BU329" s="119">
        <v>21.87</v>
      </c>
      <c r="BZ329" s="119">
        <v>25.91</v>
      </c>
      <c r="CC329" s="133"/>
    </row>
    <row r="330" spans="1:81">
      <c r="A330" s="119"/>
      <c r="B330" s="132"/>
      <c r="C330" s="132">
        <v>20</v>
      </c>
      <c r="D330" s="135"/>
      <c r="E330" s="119">
        <f t="shared" si="177"/>
        <v>1</v>
      </c>
      <c r="F330" s="119">
        <f t="shared" si="178"/>
        <v>24.85</v>
      </c>
      <c r="G330" s="120">
        <f t="shared" si="179"/>
        <v>24.85</v>
      </c>
      <c r="H330" s="119">
        <f t="shared" si="180"/>
        <v>24.85</v>
      </c>
      <c r="I330" s="119">
        <f t="shared" si="181"/>
        <v>24.85</v>
      </c>
      <c r="J330" s="125">
        <f t="shared" si="183"/>
        <v>-24.85</v>
      </c>
      <c r="K330" s="120">
        <f t="shared" si="182"/>
        <v>1.849936935862049</v>
      </c>
      <c r="AM330" s="119"/>
      <c r="AN330" s="132"/>
      <c r="AO330" s="132">
        <v>20</v>
      </c>
      <c r="AQ330" s="135"/>
      <c r="AR330" s="135"/>
      <c r="AS330" s="135">
        <v>24.85</v>
      </c>
      <c r="AY330" s="121">
        <v>22.58</v>
      </c>
      <c r="BA330" s="127">
        <v>24.88</v>
      </c>
      <c r="BH330" s="119">
        <v>21.03</v>
      </c>
      <c r="BP330" s="119">
        <v>23.19</v>
      </c>
      <c r="BU330" s="119">
        <v>21.5</v>
      </c>
      <c r="BZ330" s="119">
        <v>25.91</v>
      </c>
      <c r="CC330" s="133"/>
    </row>
    <row r="331" spans="1:81">
      <c r="A331" s="119"/>
      <c r="B331" s="132"/>
      <c r="C331" s="132">
        <v>30</v>
      </c>
      <c r="D331" s="135"/>
      <c r="E331" s="119">
        <f t="shared" si="177"/>
        <v>1</v>
      </c>
      <c r="F331" s="119">
        <f t="shared" si="178"/>
        <v>24.84</v>
      </c>
      <c r="G331" s="120">
        <f t="shared" si="179"/>
        <v>24.84</v>
      </c>
      <c r="H331" s="119">
        <f t="shared" si="180"/>
        <v>24.84</v>
      </c>
      <c r="I331" s="119">
        <f t="shared" si="181"/>
        <v>24.84</v>
      </c>
      <c r="J331" s="125">
        <f t="shared" si="183"/>
        <v>-24.84</v>
      </c>
      <c r="K331" s="120">
        <f t="shared" si="182"/>
        <v>2.0348171791050302</v>
      </c>
      <c r="AM331" s="119"/>
      <c r="AN331" s="132"/>
      <c r="AO331" s="132">
        <v>30</v>
      </c>
      <c r="AQ331" s="135"/>
      <c r="AR331" s="135"/>
      <c r="AS331" s="135">
        <v>24.84</v>
      </c>
      <c r="AY331" s="121">
        <v>22.15</v>
      </c>
      <c r="BA331" s="127">
        <v>24.67</v>
      </c>
      <c r="BH331" s="119">
        <v>20.91</v>
      </c>
      <c r="BP331" s="119">
        <v>23.15</v>
      </c>
      <c r="BU331" s="119">
        <v>20.69</v>
      </c>
      <c r="BZ331" s="119">
        <v>25.91</v>
      </c>
      <c r="CC331" s="133"/>
    </row>
    <row r="332" spans="1:81">
      <c r="A332" s="119"/>
      <c r="B332" s="132"/>
      <c r="C332" s="132">
        <v>50</v>
      </c>
      <c r="D332" s="135"/>
      <c r="E332" s="119">
        <f t="shared" si="177"/>
        <v>1</v>
      </c>
      <c r="F332" s="119">
        <f t="shared" si="178"/>
        <v>24.84</v>
      </c>
      <c r="G332" s="120">
        <f t="shared" si="179"/>
        <v>24.84</v>
      </c>
      <c r="H332" s="119">
        <f t="shared" si="180"/>
        <v>24.84</v>
      </c>
      <c r="I332" s="119">
        <f t="shared" si="181"/>
        <v>24.84</v>
      </c>
      <c r="J332" s="125">
        <f t="shared" si="183"/>
        <v>-24.84</v>
      </c>
      <c r="K332" s="120">
        <f t="shared" si="182"/>
        <v>2.8742990864026652</v>
      </c>
      <c r="AM332" s="119"/>
      <c r="AN332" s="132"/>
      <c r="AO332" s="132">
        <v>50</v>
      </c>
      <c r="AQ332" s="135"/>
      <c r="AR332" s="135"/>
      <c r="AS332" s="135">
        <v>24.84</v>
      </c>
      <c r="AY332" s="121">
        <v>18.03</v>
      </c>
      <c r="BA332" s="127">
        <v>24.22</v>
      </c>
      <c r="BH332" s="119">
        <v>20.6</v>
      </c>
      <c r="BP332" s="119">
        <v>23.12</v>
      </c>
      <c r="BU332" s="119">
        <v>20.12</v>
      </c>
      <c r="BZ332" s="119">
        <v>25.9</v>
      </c>
      <c r="CC332" s="133"/>
    </row>
    <row r="333" spans="1:81">
      <c r="A333" s="119"/>
      <c r="B333" s="132"/>
      <c r="C333" s="132">
        <v>75</v>
      </c>
      <c r="D333" s="135"/>
      <c r="E333" s="119">
        <f t="shared" si="177"/>
        <v>1</v>
      </c>
      <c r="F333" s="119">
        <f t="shared" si="178"/>
        <v>23.62</v>
      </c>
      <c r="G333" s="120">
        <f t="shared" si="179"/>
        <v>23.62</v>
      </c>
      <c r="H333" s="119">
        <f t="shared" si="180"/>
        <v>23.62</v>
      </c>
      <c r="I333" s="119">
        <f t="shared" si="181"/>
        <v>23.62</v>
      </c>
      <c r="J333" s="125">
        <f t="shared" si="183"/>
        <v>-23.62</v>
      </c>
      <c r="K333" s="120">
        <f t="shared" si="182"/>
        <v>3.2451604993692569</v>
      </c>
      <c r="AM333" s="119"/>
      <c r="AN333" s="132"/>
      <c r="AO333" s="132">
        <v>75</v>
      </c>
      <c r="AQ333" s="135"/>
      <c r="AR333" s="135"/>
      <c r="AS333" s="135">
        <v>23.62</v>
      </c>
      <c r="AY333" s="121">
        <v>15.87</v>
      </c>
      <c r="BA333" s="127">
        <v>23.88</v>
      </c>
      <c r="BH333" s="119">
        <v>18.59</v>
      </c>
      <c r="BP333" s="119">
        <v>22.8</v>
      </c>
      <c r="BU333" s="119">
        <v>19.73</v>
      </c>
      <c r="BZ333" s="119">
        <v>24.4</v>
      </c>
      <c r="CC333" s="133"/>
    </row>
    <row r="334" spans="1:81">
      <c r="A334" s="119"/>
      <c r="B334" s="132"/>
      <c r="C334" s="132">
        <v>100</v>
      </c>
      <c r="D334" s="135"/>
      <c r="E334" s="119">
        <f t="shared" si="177"/>
        <v>1</v>
      </c>
      <c r="F334" s="119">
        <f t="shared" si="178"/>
        <v>22.2</v>
      </c>
      <c r="G334" s="120">
        <f t="shared" si="179"/>
        <v>22.2</v>
      </c>
      <c r="H334" s="119">
        <f t="shared" si="180"/>
        <v>22.2</v>
      </c>
      <c r="I334" s="119">
        <f t="shared" si="181"/>
        <v>22.2</v>
      </c>
      <c r="J334" s="125">
        <f t="shared" si="183"/>
        <v>-22.2</v>
      </c>
      <c r="K334" s="120">
        <f t="shared" si="182"/>
        <v>3.7856250663341067</v>
      </c>
      <c r="AM334" s="119"/>
      <c r="AN334" s="132"/>
      <c r="AO334" s="132">
        <v>100</v>
      </c>
      <c r="AQ334" s="135"/>
      <c r="AR334" s="135"/>
      <c r="AS334" s="135">
        <v>22.2</v>
      </c>
      <c r="AY334" s="121">
        <v>13.34</v>
      </c>
      <c r="BA334" s="127">
        <v>23.34</v>
      </c>
      <c r="BH334" s="119">
        <v>16.04</v>
      </c>
      <c r="BP334" s="119">
        <v>21.61</v>
      </c>
      <c r="BU334" s="119">
        <v>17.12</v>
      </c>
      <c r="BZ334" s="119">
        <v>21.54</v>
      </c>
      <c r="CC334" s="133"/>
    </row>
    <row r="335" spans="1:81">
      <c r="A335" s="119"/>
      <c r="B335" s="132"/>
      <c r="C335" s="132">
        <v>150</v>
      </c>
      <c r="D335" s="135"/>
      <c r="E335" s="119">
        <f t="shared" si="177"/>
        <v>1</v>
      </c>
      <c r="F335" s="119">
        <f t="shared" si="178"/>
        <v>20.59</v>
      </c>
      <c r="G335" s="120">
        <f t="shared" si="179"/>
        <v>20.59</v>
      </c>
      <c r="H335" s="119">
        <f t="shared" si="180"/>
        <v>20.59</v>
      </c>
      <c r="I335" s="119">
        <f t="shared" si="181"/>
        <v>20.59</v>
      </c>
      <c r="J335" s="125">
        <f t="shared" si="183"/>
        <v>-20.59</v>
      </c>
      <c r="K335" s="120">
        <f t="shared" si="182"/>
        <v>3.9319648547574375</v>
      </c>
      <c r="AM335" s="119"/>
      <c r="AN335" s="132"/>
      <c r="AO335" s="132">
        <v>150</v>
      </c>
      <c r="AQ335" s="135"/>
      <c r="AR335" s="135"/>
      <c r="AS335" s="135">
        <v>20.59</v>
      </c>
      <c r="AY335" s="121">
        <v>11.35</v>
      </c>
      <c r="BA335" s="127">
        <v>19.29</v>
      </c>
      <c r="BH335" s="119">
        <v>13.02</v>
      </c>
      <c r="BP335" s="119">
        <v>20.77</v>
      </c>
      <c r="BU335" s="119">
        <v>14.54</v>
      </c>
      <c r="BZ335" s="119">
        <v>19.57</v>
      </c>
      <c r="CC335" s="133"/>
    </row>
    <row r="336" spans="1:81">
      <c r="A336" s="119"/>
      <c r="B336" s="132"/>
      <c r="C336" s="132">
        <v>200</v>
      </c>
      <c r="D336" s="135"/>
      <c r="E336" s="119">
        <f t="shared" si="177"/>
        <v>1</v>
      </c>
      <c r="F336" s="119">
        <f t="shared" si="178"/>
        <v>19.04</v>
      </c>
      <c r="G336" s="120">
        <f t="shared" si="179"/>
        <v>19.04</v>
      </c>
      <c r="H336" s="119">
        <f t="shared" si="180"/>
        <v>19.04</v>
      </c>
      <c r="I336" s="119">
        <f t="shared" si="181"/>
        <v>19.04</v>
      </c>
      <c r="J336" s="125">
        <f t="shared" si="183"/>
        <v>-19.04</v>
      </c>
      <c r="K336" s="120">
        <f t="shared" si="182"/>
        <v>4.2742590558119451</v>
      </c>
      <c r="AM336" s="119"/>
      <c r="AN336" s="132"/>
      <c r="AO336" s="132">
        <v>200</v>
      </c>
      <c r="AQ336" s="135"/>
      <c r="AR336" s="135"/>
      <c r="AS336" s="135">
        <v>19.04</v>
      </c>
      <c r="AY336" s="121">
        <v>9.7799999999999994</v>
      </c>
      <c r="BA336" s="127">
        <v>17.38</v>
      </c>
      <c r="BH336" s="119">
        <v>10.45</v>
      </c>
      <c r="BP336" s="119">
        <v>19.48</v>
      </c>
      <c r="BU336" s="119">
        <v>11.71</v>
      </c>
      <c r="BZ336" s="119">
        <v>17.98</v>
      </c>
      <c r="CC336" s="133"/>
    </row>
    <row r="337" spans="1:81">
      <c r="A337" s="119"/>
      <c r="B337" s="132"/>
      <c r="C337" s="132">
        <v>300</v>
      </c>
      <c r="D337" s="135"/>
      <c r="E337" s="119">
        <f t="shared" si="177"/>
        <v>1</v>
      </c>
      <c r="F337" s="119">
        <f t="shared" si="178"/>
        <v>16.84</v>
      </c>
      <c r="G337" s="120">
        <f t="shared" si="179"/>
        <v>16.84</v>
      </c>
      <c r="H337" s="119">
        <f t="shared" si="180"/>
        <v>16.84</v>
      </c>
      <c r="I337" s="119">
        <f t="shared" si="181"/>
        <v>16.84</v>
      </c>
      <c r="J337" s="125">
        <f t="shared" si="183"/>
        <v>-16.84</v>
      </c>
      <c r="K337" s="120">
        <f t="shared" si="182"/>
        <v>4.8152673861375552</v>
      </c>
      <c r="AM337" s="119"/>
      <c r="AN337" s="132"/>
      <c r="AO337" s="132">
        <v>300</v>
      </c>
      <c r="AQ337" s="135"/>
      <c r="AR337" s="135"/>
      <c r="AS337" s="135">
        <v>16.84</v>
      </c>
      <c r="AY337" s="121">
        <v>7.46</v>
      </c>
      <c r="BA337" s="127">
        <v>10.26</v>
      </c>
      <c r="CC337" s="133"/>
    </row>
    <row r="338" spans="1:81">
      <c r="A338" s="119"/>
      <c r="B338" s="132"/>
      <c r="C338" s="132">
        <v>400</v>
      </c>
      <c r="D338" s="135"/>
      <c r="E338" s="119">
        <f t="shared" si="177"/>
        <v>1</v>
      </c>
      <c r="F338" s="119">
        <f t="shared" si="178"/>
        <v>15.18</v>
      </c>
      <c r="G338" s="120">
        <f t="shared" si="179"/>
        <v>15.18</v>
      </c>
      <c r="H338" s="119">
        <f t="shared" si="180"/>
        <v>15.18</v>
      </c>
      <c r="I338" s="119">
        <f t="shared" si="181"/>
        <v>15.18</v>
      </c>
      <c r="J338" s="125">
        <f t="shared" si="183"/>
        <v>-15.18</v>
      </c>
      <c r="K338" s="120">
        <f t="shared" si="182"/>
        <v>4.4784186197064422</v>
      </c>
      <c r="AM338" s="119"/>
      <c r="AN338" s="132"/>
      <c r="AO338" s="132">
        <v>400</v>
      </c>
      <c r="AQ338" s="135"/>
      <c r="AR338" s="135"/>
      <c r="AS338" s="135">
        <v>15.18</v>
      </c>
      <c r="AY338" s="121">
        <v>6.61</v>
      </c>
      <c r="BA338" s="127">
        <v>8.64</v>
      </c>
      <c r="CC338" s="133"/>
    </row>
    <row r="339" spans="1:81">
      <c r="A339" s="119"/>
      <c r="B339" s="132"/>
      <c r="C339" s="132">
        <v>500</v>
      </c>
      <c r="D339" s="135"/>
      <c r="E339" s="119">
        <f t="shared" si="177"/>
        <v>1</v>
      </c>
      <c r="F339" s="119">
        <f t="shared" si="178"/>
        <v>12.59</v>
      </c>
      <c r="G339" s="120">
        <f t="shared" si="179"/>
        <v>12.59</v>
      </c>
      <c r="H339" s="119">
        <f t="shared" si="180"/>
        <v>12.59</v>
      </c>
      <c r="I339" s="119">
        <f t="shared" si="181"/>
        <v>12.59</v>
      </c>
      <c r="J339" s="125">
        <f t="shared" si="183"/>
        <v>-12.59</v>
      </c>
      <c r="K339" s="120" t="e">
        <f t="shared" si="182"/>
        <v>#DIV/0!</v>
      </c>
      <c r="AM339" s="119"/>
      <c r="AN339" s="132"/>
      <c r="AO339" s="132">
        <v>500</v>
      </c>
      <c r="AQ339" s="135"/>
      <c r="AR339" s="135"/>
      <c r="AS339" s="135">
        <v>12.59</v>
      </c>
      <c r="BA339" s="127"/>
      <c r="CC339" s="133"/>
    </row>
    <row r="340" spans="1:81">
      <c r="A340" s="119"/>
      <c r="B340" s="132"/>
      <c r="C340" s="132">
        <v>600</v>
      </c>
      <c r="D340" s="119"/>
      <c r="E340" s="119">
        <f t="shared" si="177"/>
        <v>0</v>
      </c>
      <c r="F340" s="119">
        <f t="shared" si="178"/>
        <v>0</v>
      </c>
      <c r="G340" s="120" t="e">
        <f t="shared" si="179"/>
        <v>#DIV/0!</v>
      </c>
      <c r="H340" s="119">
        <f t="shared" si="180"/>
        <v>0</v>
      </c>
      <c r="I340" s="119">
        <f t="shared" si="181"/>
        <v>0</v>
      </c>
      <c r="J340" s="125" t="e">
        <f t="shared" si="183"/>
        <v>#DIV/0!</v>
      </c>
      <c r="K340" s="120" t="e">
        <f t="shared" si="182"/>
        <v>#DIV/0!</v>
      </c>
      <c r="AM340" s="119"/>
      <c r="AN340" s="132"/>
      <c r="AO340" s="132">
        <v>600</v>
      </c>
      <c r="AP340" s="119"/>
      <c r="AQ340" s="119"/>
      <c r="AR340" s="119"/>
      <c r="AS340" s="119"/>
      <c r="AT340" s="119"/>
      <c r="AU340" s="119"/>
      <c r="AV340" s="119"/>
      <c r="AW340" s="119"/>
      <c r="AX340" s="119"/>
      <c r="AY340" s="119"/>
      <c r="AZ340" s="119"/>
      <c r="BA340" s="127"/>
      <c r="BB340" s="119"/>
      <c r="BC340" s="119"/>
      <c r="BD340" s="119"/>
      <c r="BE340" s="119"/>
      <c r="BF340" s="119"/>
      <c r="BG340" s="119"/>
      <c r="BH340" s="119"/>
      <c r="BI340" s="119"/>
      <c r="BJ340" s="119"/>
      <c r="BK340" s="119"/>
      <c r="BL340" s="119"/>
      <c r="BM340" s="119"/>
      <c r="BN340" s="119"/>
      <c r="BO340" s="119"/>
      <c r="BP340" s="119"/>
      <c r="BQ340" s="119"/>
      <c r="BR340" s="119"/>
      <c r="BS340" s="119"/>
      <c r="BT340" s="119"/>
      <c r="BU340" s="119"/>
      <c r="BV340" s="119"/>
      <c r="BW340" s="119"/>
      <c r="BX340" s="119"/>
      <c r="BY340" s="119"/>
      <c r="BZ340" s="119"/>
      <c r="CA340" s="119"/>
      <c r="CB340" s="119"/>
      <c r="CC340" s="133"/>
    </row>
    <row r="341" spans="1:81">
      <c r="A341" s="119"/>
      <c r="B341" s="127"/>
      <c r="C341" s="127"/>
      <c r="D341" s="119"/>
      <c r="E341" s="119"/>
      <c r="F341" s="119"/>
      <c r="G341" s="120"/>
      <c r="H341" s="119"/>
      <c r="I341" s="119"/>
      <c r="K341" s="120"/>
      <c r="AM341" s="119"/>
      <c r="AN341" s="127"/>
      <c r="AO341" s="127"/>
      <c r="AP341" s="119"/>
      <c r="AQ341" s="119"/>
      <c r="AR341" s="119"/>
      <c r="AS341" s="119"/>
      <c r="AT341" s="119"/>
      <c r="AU341" s="119"/>
      <c r="AV341" s="119"/>
      <c r="AW341" s="119"/>
      <c r="AX341" s="119"/>
      <c r="AY341" s="119"/>
      <c r="AZ341" s="119"/>
      <c r="BA341" s="127"/>
      <c r="BB341" s="119"/>
      <c r="BC341" s="119"/>
      <c r="BD341" s="119"/>
      <c r="BE341" s="119"/>
      <c r="BF341" s="119"/>
      <c r="BG341" s="119"/>
      <c r="BH341" s="119"/>
      <c r="BI341" s="119"/>
      <c r="BJ341" s="119"/>
      <c r="BK341" s="119"/>
      <c r="BL341" s="119"/>
      <c r="BM341" s="119"/>
      <c r="BN341" s="119"/>
      <c r="BO341" s="119"/>
      <c r="BP341" s="119"/>
      <c r="BQ341" s="119"/>
      <c r="BR341" s="119"/>
      <c r="BS341" s="119"/>
      <c r="BT341" s="119"/>
      <c r="BU341" s="119"/>
      <c r="BV341" s="119"/>
      <c r="BW341" s="119"/>
      <c r="BX341" s="119"/>
      <c r="BY341" s="119"/>
      <c r="BZ341" s="119"/>
      <c r="CA341" s="119"/>
      <c r="CB341" s="119"/>
      <c r="CC341" s="127"/>
    </row>
    <row r="342" spans="1:81" s="142" customFormat="1">
      <c r="A342" s="129"/>
      <c r="B342" s="129"/>
      <c r="C342" s="129" t="s">
        <v>14</v>
      </c>
      <c r="D342" s="128"/>
      <c r="E342" s="128">
        <f>COUNT(AP342:AT342)</f>
        <v>2</v>
      </c>
      <c r="F342" s="128">
        <f>SUM(AP342:AT342)</f>
        <v>256</v>
      </c>
      <c r="G342" s="140">
        <f>AVERAGE(AP342:AT342)</f>
        <v>128</v>
      </c>
      <c r="H342" s="128">
        <f>MAX(AP342:AT342)</f>
        <v>216</v>
      </c>
      <c r="I342" s="128">
        <f>MIN(AP342:AT342)</f>
        <v>40</v>
      </c>
      <c r="J342" s="141">
        <f>D342-G342</f>
        <v>-128</v>
      </c>
      <c r="K342" s="140">
        <f>STDEV(AP342:CC342)</f>
        <v>134.67845304385446</v>
      </c>
      <c r="AM342" s="128"/>
      <c r="AN342" s="129"/>
      <c r="AO342" s="129" t="s">
        <v>14</v>
      </c>
      <c r="AP342" s="128"/>
      <c r="AQ342" s="128"/>
      <c r="AR342" s="128"/>
      <c r="AS342" s="128">
        <v>40</v>
      </c>
      <c r="AT342" s="128">
        <v>216</v>
      </c>
      <c r="AU342" s="128"/>
      <c r="AV342" s="128"/>
      <c r="AW342" s="128"/>
      <c r="AX342" s="128"/>
      <c r="AY342" s="128">
        <v>257</v>
      </c>
      <c r="AZ342" s="128"/>
      <c r="BA342" s="128">
        <v>45</v>
      </c>
      <c r="BB342" s="128"/>
      <c r="BC342" s="128"/>
      <c r="BD342" s="128"/>
      <c r="BE342" s="128"/>
      <c r="BF342" s="128"/>
      <c r="BG342" s="128"/>
      <c r="BH342" s="128">
        <v>24</v>
      </c>
      <c r="BI342" s="128"/>
      <c r="BJ342" s="128"/>
      <c r="BK342" s="128"/>
      <c r="BL342" s="128"/>
      <c r="BM342" s="128"/>
      <c r="BN342" s="128"/>
      <c r="BO342" s="128"/>
      <c r="BP342" s="128"/>
      <c r="BQ342" s="128"/>
      <c r="BR342" s="128"/>
      <c r="BS342" s="128"/>
      <c r="BT342" s="128"/>
      <c r="BU342" s="128">
        <v>305</v>
      </c>
      <c r="BV342" s="128"/>
      <c r="BW342" s="128"/>
      <c r="BX342" s="128"/>
      <c r="BY342" s="128"/>
      <c r="BZ342" s="128">
        <v>335</v>
      </c>
      <c r="CA342" s="128"/>
      <c r="CB342" s="128"/>
      <c r="CC342" s="131"/>
    </row>
    <row r="343" spans="1:81" s="147" customFormat="1">
      <c r="A343" s="143"/>
      <c r="B343" s="143"/>
      <c r="C343" s="143" t="s">
        <v>15</v>
      </c>
      <c r="D343" s="144"/>
      <c r="E343" s="144">
        <f>COUNT(AP343:AT343)</f>
        <v>2</v>
      </c>
      <c r="F343" s="144">
        <f>SUM(AP343:AT343)</f>
        <v>2.7</v>
      </c>
      <c r="G343" s="145">
        <f>AVERAGE(AP343:AT343)</f>
        <v>1.35</v>
      </c>
      <c r="H343" s="144">
        <f>MAX(AP343:AT343)</f>
        <v>1.7</v>
      </c>
      <c r="I343" s="144">
        <f>MIN(AP343:AT343)</f>
        <v>1</v>
      </c>
      <c r="J343" s="146">
        <f>D343-G343</f>
        <v>-1.35</v>
      </c>
      <c r="K343" s="145">
        <f>STDEV(AP343:CC343)</f>
        <v>0.81710289612578368</v>
      </c>
      <c r="AM343" s="144"/>
      <c r="AN343" s="143"/>
      <c r="AO343" s="143" t="s">
        <v>15</v>
      </c>
      <c r="AP343" s="144"/>
      <c r="AQ343" s="144"/>
      <c r="AR343" s="144"/>
      <c r="AS343" s="144">
        <v>1</v>
      </c>
      <c r="AT343" s="144">
        <v>1.7</v>
      </c>
      <c r="AU343" s="144"/>
      <c r="AV343" s="144"/>
      <c r="AW343" s="144"/>
      <c r="AX343" s="144"/>
      <c r="AY343" s="144">
        <v>1.9</v>
      </c>
      <c r="AZ343" s="144"/>
      <c r="BA343" s="144">
        <v>2.2999999999999998</v>
      </c>
      <c r="BB343" s="144"/>
      <c r="BC343" s="144"/>
      <c r="BD343" s="144"/>
      <c r="BE343" s="144"/>
      <c r="BF343" s="144"/>
      <c r="BG343" s="144"/>
      <c r="BH343" s="144">
        <v>1.36</v>
      </c>
      <c r="BI343" s="144"/>
      <c r="BJ343" s="144"/>
      <c r="BK343" s="144"/>
      <c r="BL343" s="144"/>
      <c r="BM343" s="144"/>
      <c r="BN343" s="144"/>
      <c r="BO343" s="144"/>
      <c r="BP343" s="144"/>
      <c r="BQ343" s="144"/>
      <c r="BR343" s="144"/>
      <c r="BS343" s="144"/>
      <c r="BT343" s="144"/>
      <c r="BU343" s="144">
        <v>0.2</v>
      </c>
      <c r="BV343" s="144"/>
      <c r="BW343" s="144"/>
      <c r="BX343" s="144"/>
      <c r="BY343" s="144"/>
      <c r="BZ343" s="144">
        <v>0.2</v>
      </c>
      <c r="CA343" s="144"/>
      <c r="CB343" s="144"/>
      <c r="CC343" s="149"/>
    </row>
    <row r="344" spans="1:81">
      <c r="A344" s="119" t="s">
        <v>0</v>
      </c>
      <c r="B344" s="119" t="s">
        <v>1</v>
      </c>
      <c r="C344" s="119" t="s">
        <v>2</v>
      </c>
      <c r="D344" s="123"/>
      <c r="E344" s="119" t="s">
        <v>3</v>
      </c>
      <c r="F344" s="119" t="s">
        <v>74</v>
      </c>
      <c r="G344" s="120" t="s">
        <v>4</v>
      </c>
      <c r="H344" s="119" t="s">
        <v>5</v>
      </c>
      <c r="I344" s="119" t="s">
        <v>6</v>
      </c>
      <c r="J344" s="120" t="s">
        <v>7</v>
      </c>
      <c r="K344" s="120" t="s">
        <v>8</v>
      </c>
      <c r="AM344" s="123" t="s">
        <v>10</v>
      </c>
      <c r="AN344" s="123" t="s">
        <v>11</v>
      </c>
      <c r="AO344" s="123" t="s">
        <v>12</v>
      </c>
      <c r="AP344" s="123">
        <v>2007</v>
      </c>
      <c r="AQ344" s="119">
        <v>2006</v>
      </c>
      <c r="AR344" s="119">
        <v>2005</v>
      </c>
      <c r="AS344" s="123">
        <v>2004</v>
      </c>
      <c r="AT344" s="123">
        <v>2003</v>
      </c>
      <c r="AU344" s="123"/>
      <c r="AV344" s="123"/>
      <c r="AW344" s="123"/>
      <c r="AX344" s="123"/>
      <c r="AY344" s="123"/>
      <c r="AZ344" s="123"/>
      <c r="BA344" s="122">
        <v>1996</v>
      </c>
      <c r="BB344" s="123">
        <v>1995</v>
      </c>
      <c r="BC344" s="123">
        <v>1994</v>
      </c>
      <c r="BD344" s="123"/>
      <c r="BE344" s="123">
        <v>1992</v>
      </c>
      <c r="BF344" s="123">
        <v>1991</v>
      </c>
      <c r="BG344" s="123">
        <v>1990</v>
      </c>
      <c r="BH344" s="123">
        <v>1990</v>
      </c>
      <c r="BI344" s="123">
        <v>1990</v>
      </c>
      <c r="BJ344" s="123">
        <v>1989</v>
      </c>
      <c r="BK344" s="123">
        <v>1989</v>
      </c>
      <c r="BL344" s="123">
        <v>1988</v>
      </c>
      <c r="BM344" s="123">
        <v>1987</v>
      </c>
      <c r="BN344" s="123">
        <v>1987</v>
      </c>
      <c r="BO344" s="123">
        <v>1986</v>
      </c>
      <c r="BP344" s="123">
        <v>1986</v>
      </c>
      <c r="BQ344" s="123">
        <v>1986</v>
      </c>
      <c r="BR344" s="123">
        <v>1985</v>
      </c>
      <c r="BS344" s="123">
        <v>1985</v>
      </c>
      <c r="BT344" s="123">
        <v>1985</v>
      </c>
      <c r="BU344" s="123">
        <v>1984</v>
      </c>
      <c r="BV344" s="123">
        <v>1984</v>
      </c>
      <c r="BW344" s="123">
        <v>1984</v>
      </c>
      <c r="BX344" s="123">
        <v>1983</v>
      </c>
      <c r="BY344" s="123">
        <v>1983</v>
      </c>
      <c r="BZ344" s="123">
        <v>1983</v>
      </c>
      <c r="CA344" s="123">
        <v>1982</v>
      </c>
      <c r="CB344" s="123">
        <v>1981</v>
      </c>
      <c r="CC344" s="123">
        <v>1980</v>
      </c>
    </row>
    <row r="345" spans="1:81">
      <c r="A345" s="123">
        <v>11</v>
      </c>
      <c r="B345" s="124">
        <v>49</v>
      </c>
      <c r="C345" s="124" t="s">
        <v>13</v>
      </c>
      <c r="D345" s="123"/>
      <c r="E345" s="119">
        <f t="shared" ref="E345:E358" si="184">COUNT(AP345:CC345)</f>
        <v>8</v>
      </c>
      <c r="F345" s="119">
        <f t="shared" ref="F345:F358" si="185">SUM(AP345:CC345)</f>
        <v>109</v>
      </c>
      <c r="G345" s="120">
        <f t="shared" ref="G345:G358" si="186">AVERAGE(AP345:CC345)</f>
        <v>13.625</v>
      </c>
      <c r="H345" s="119">
        <f t="shared" ref="H345:H358" si="187">MAX(AP345:CC345)</f>
        <v>22</v>
      </c>
      <c r="I345" s="119">
        <f t="shared" ref="I345:I358" si="188">MIN(AP345:CC345)</f>
        <v>4</v>
      </c>
      <c r="J345" s="125">
        <f t="shared" ref="J345:J358" si="189">D345-G345</f>
        <v>-13.625</v>
      </c>
      <c r="K345" s="120">
        <f t="shared" ref="K345:K358" si="190">STDEV(AP345:CC345)</f>
        <v>6.4351157165752886</v>
      </c>
      <c r="AM345" s="123">
        <v>11</v>
      </c>
      <c r="AN345" s="124">
        <v>49</v>
      </c>
      <c r="AO345" s="124" t="s">
        <v>13</v>
      </c>
      <c r="AP345" s="123"/>
      <c r="AQ345" s="123"/>
      <c r="AR345" s="123"/>
      <c r="AS345" s="123">
        <v>5</v>
      </c>
      <c r="AT345" s="123">
        <v>18</v>
      </c>
      <c r="AU345" s="123"/>
      <c r="AV345" s="123"/>
      <c r="AW345" s="123"/>
      <c r="AX345" s="123"/>
      <c r="AY345" s="123"/>
      <c r="AZ345" s="123"/>
      <c r="BA345" s="127"/>
      <c r="BB345" s="123">
        <v>17</v>
      </c>
      <c r="BC345" s="123"/>
      <c r="BD345" s="123"/>
      <c r="BE345" s="123"/>
      <c r="BF345" s="123"/>
      <c r="BG345" s="123"/>
      <c r="BH345" s="123">
        <v>13</v>
      </c>
      <c r="BI345" s="123"/>
      <c r="BJ345" s="123"/>
      <c r="BK345" s="123">
        <v>22</v>
      </c>
      <c r="BL345" s="123"/>
      <c r="BM345" s="123"/>
      <c r="BN345" s="123"/>
      <c r="BO345" s="123"/>
      <c r="BP345" s="123">
        <v>18</v>
      </c>
      <c r="BQ345" s="123"/>
      <c r="BR345" s="123"/>
      <c r="BS345" s="123"/>
      <c r="BT345" s="123"/>
      <c r="BU345" s="123">
        <v>12</v>
      </c>
      <c r="BV345" s="123"/>
      <c r="BW345" s="123"/>
      <c r="BX345" s="123"/>
      <c r="BY345" s="123"/>
      <c r="BZ345" s="123">
        <v>4</v>
      </c>
      <c r="CA345" s="123"/>
      <c r="CB345" s="123"/>
      <c r="CC345" s="126"/>
    </row>
    <row r="346" spans="1:81">
      <c r="A346" s="119"/>
      <c r="B346" s="132"/>
      <c r="C346" s="129">
        <v>0</v>
      </c>
      <c r="D346" s="128"/>
      <c r="E346" s="119">
        <f t="shared" si="184"/>
        <v>8</v>
      </c>
      <c r="F346" s="119">
        <f t="shared" si="185"/>
        <v>189.39999999999998</v>
      </c>
      <c r="G346" s="120">
        <f t="shared" si="186"/>
        <v>23.674999999999997</v>
      </c>
      <c r="H346" s="119">
        <f t="shared" si="187"/>
        <v>24.7</v>
      </c>
      <c r="I346" s="119">
        <f t="shared" si="188"/>
        <v>22.8</v>
      </c>
      <c r="J346" s="125">
        <f t="shared" si="189"/>
        <v>-23.674999999999997</v>
      </c>
      <c r="K346" s="120">
        <f t="shared" si="190"/>
        <v>0.6430951940198496</v>
      </c>
      <c r="AM346" s="119"/>
      <c r="AN346" s="132"/>
      <c r="AO346" s="129">
        <v>0</v>
      </c>
      <c r="AP346" s="128"/>
      <c r="AQ346" s="128"/>
      <c r="AR346" s="128"/>
      <c r="AS346" s="128">
        <v>24.7</v>
      </c>
      <c r="AT346" s="128">
        <v>23</v>
      </c>
      <c r="AU346" s="128"/>
      <c r="AV346" s="128"/>
      <c r="AW346" s="128"/>
      <c r="AX346" s="128"/>
      <c r="AY346" s="128"/>
      <c r="AZ346" s="128"/>
      <c r="BA346" s="127"/>
      <c r="BB346" s="128">
        <v>23.4</v>
      </c>
      <c r="BC346" s="128"/>
      <c r="BD346" s="128"/>
      <c r="BE346" s="128"/>
      <c r="BF346" s="128"/>
      <c r="BG346" s="128"/>
      <c r="BH346" s="128">
        <v>23.8</v>
      </c>
      <c r="BI346" s="128"/>
      <c r="BJ346" s="128"/>
      <c r="BK346" s="128">
        <v>22.8</v>
      </c>
      <c r="BL346" s="128"/>
      <c r="BM346" s="128"/>
      <c r="BN346" s="128"/>
      <c r="BO346" s="128"/>
      <c r="BP346" s="128">
        <v>23.7</v>
      </c>
      <c r="BQ346" s="128"/>
      <c r="BR346" s="128"/>
      <c r="BS346" s="128"/>
      <c r="BT346" s="128"/>
      <c r="BU346" s="128">
        <v>23.6</v>
      </c>
      <c r="BV346" s="128"/>
      <c r="BW346" s="128"/>
      <c r="BX346" s="128"/>
      <c r="BY346" s="128"/>
      <c r="BZ346" s="128">
        <v>24.4</v>
      </c>
      <c r="CA346" s="128"/>
      <c r="CB346" s="128"/>
      <c r="CC346" s="131"/>
    </row>
    <row r="347" spans="1:81">
      <c r="A347" s="119"/>
      <c r="B347" s="132"/>
      <c r="C347" s="132">
        <v>10</v>
      </c>
      <c r="E347" s="119">
        <f t="shared" si="184"/>
        <v>6</v>
      </c>
      <c r="F347" s="119">
        <f t="shared" si="185"/>
        <v>141.09</v>
      </c>
      <c r="G347" s="120">
        <f t="shared" si="186"/>
        <v>23.515000000000001</v>
      </c>
      <c r="H347" s="119">
        <f t="shared" si="187"/>
        <v>24.66</v>
      </c>
      <c r="I347" s="119">
        <f t="shared" si="188"/>
        <v>21.65</v>
      </c>
      <c r="J347" s="125">
        <f t="shared" si="189"/>
        <v>-23.515000000000001</v>
      </c>
      <c r="K347" s="120">
        <f t="shared" si="190"/>
        <v>1.1329033498052699</v>
      </c>
      <c r="AM347" s="119"/>
      <c r="AN347" s="132"/>
      <c r="AO347" s="132">
        <v>10</v>
      </c>
      <c r="AQ347" s="135"/>
      <c r="AR347" s="135"/>
      <c r="AS347" s="135">
        <v>24.66</v>
      </c>
      <c r="AT347" s="135">
        <v>22.99</v>
      </c>
      <c r="BA347" s="127"/>
      <c r="BH347" s="119">
        <v>21.65</v>
      </c>
      <c r="BP347" s="119">
        <v>23.43</v>
      </c>
      <c r="BU347" s="119">
        <v>23.7</v>
      </c>
      <c r="BZ347" s="119">
        <v>24.66</v>
      </c>
      <c r="CC347" s="133"/>
    </row>
    <row r="348" spans="1:81">
      <c r="A348" s="119"/>
      <c r="B348" s="132"/>
      <c r="C348" s="132">
        <v>20</v>
      </c>
      <c r="E348" s="119">
        <f t="shared" si="184"/>
        <v>6</v>
      </c>
      <c r="F348" s="119">
        <f t="shared" si="185"/>
        <v>140.94</v>
      </c>
      <c r="G348" s="120">
        <f t="shared" si="186"/>
        <v>23.49</v>
      </c>
      <c r="H348" s="119">
        <f t="shared" si="187"/>
        <v>24.65</v>
      </c>
      <c r="I348" s="119">
        <f t="shared" si="188"/>
        <v>21.61</v>
      </c>
      <c r="J348" s="125">
        <f t="shared" si="189"/>
        <v>-23.49</v>
      </c>
      <c r="K348" s="120">
        <f t="shared" si="190"/>
        <v>1.1385429284835944</v>
      </c>
      <c r="AM348" s="119"/>
      <c r="AN348" s="132"/>
      <c r="AO348" s="132">
        <v>20</v>
      </c>
      <c r="AQ348" s="135"/>
      <c r="AR348" s="135"/>
      <c r="AS348" s="135">
        <v>24.65</v>
      </c>
      <c r="AT348" s="135">
        <v>23</v>
      </c>
      <c r="BA348" s="127"/>
      <c r="BH348" s="119">
        <v>21.61</v>
      </c>
      <c r="BP348" s="119">
        <v>23.43</v>
      </c>
      <c r="BU348" s="119">
        <v>23.6</v>
      </c>
      <c r="BZ348" s="119">
        <v>24.65</v>
      </c>
      <c r="CC348" s="133"/>
    </row>
    <row r="349" spans="1:81">
      <c r="A349" s="119"/>
      <c r="B349" s="132"/>
      <c r="C349" s="132">
        <v>30</v>
      </c>
      <c r="E349" s="119">
        <f t="shared" si="184"/>
        <v>6</v>
      </c>
      <c r="F349" s="119">
        <f t="shared" si="185"/>
        <v>140.32999999999998</v>
      </c>
      <c r="G349" s="120">
        <f t="shared" si="186"/>
        <v>23.388333333333332</v>
      </c>
      <c r="H349" s="119">
        <f t="shared" si="187"/>
        <v>24.64</v>
      </c>
      <c r="I349" s="119">
        <f t="shared" si="188"/>
        <v>21.62</v>
      </c>
      <c r="J349" s="125">
        <f t="shared" si="189"/>
        <v>-23.388333333333332</v>
      </c>
      <c r="K349" s="120">
        <f t="shared" si="190"/>
        <v>1.0771521093451315</v>
      </c>
      <c r="AM349" s="119"/>
      <c r="AN349" s="132"/>
      <c r="AO349" s="132">
        <v>30</v>
      </c>
      <c r="AQ349" s="135"/>
      <c r="AR349" s="135"/>
      <c r="AS349" s="135">
        <v>24.64</v>
      </c>
      <c r="AT349" s="135">
        <v>22.99</v>
      </c>
      <c r="BA349" s="127"/>
      <c r="BH349" s="119">
        <v>21.62</v>
      </c>
      <c r="BP349" s="119">
        <v>23.4</v>
      </c>
      <c r="BU349" s="119">
        <v>23.32</v>
      </c>
      <c r="BZ349" s="119">
        <v>24.36</v>
      </c>
      <c r="CC349" s="133"/>
    </row>
    <row r="350" spans="1:81">
      <c r="A350" s="119"/>
      <c r="B350" s="132"/>
      <c r="C350" s="132">
        <v>50</v>
      </c>
      <c r="E350" s="119">
        <f t="shared" si="184"/>
        <v>6</v>
      </c>
      <c r="F350" s="119">
        <f t="shared" si="185"/>
        <v>139.4</v>
      </c>
      <c r="G350" s="120">
        <f t="shared" si="186"/>
        <v>23.233333333333334</v>
      </c>
      <c r="H350" s="119">
        <f t="shared" si="187"/>
        <v>24.62</v>
      </c>
      <c r="I350" s="119">
        <f t="shared" si="188"/>
        <v>21.63</v>
      </c>
      <c r="J350" s="125">
        <f t="shared" si="189"/>
        <v>-23.233333333333334</v>
      </c>
      <c r="K350" s="120">
        <f t="shared" si="190"/>
        <v>1.0262293440876986</v>
      </c>
      <c r="AM350" s="119"/>
      <c r="AN350" s="132"/>
      <c r="AO350" s="132">
        <v>50</v>
      </c>
      <c r="AQ350" s="135"/>
      <c r="AR350" s="135"/>
      <c r="AS350" s="135">
        <v>24.62</v>
      </c>
      <c r="AT350" s="135">
        <v>22.98</v>
      </c>
      <c r="BA350" s="127"/>
      <c r="BH350" s="119">
        <v>21.63</v>
      </c>
      <c r="BP350" s="119">
        <v>23.25</v>
      </c>
      <c r="BU350" s="119">
        <v>22.91</v>
      </c>
      <c r="BZ350" s="119">
        <v>24.01</v>
      </c>
      <c r="CC350" s="133"/>
    </row>
    <row r="351" spans="1:81">
      <c r="A351" s="119"/>
      <c r="B351" s="132"/>
      <c r="C351" s="132">
        <v>75</v>
      </c>
      <c r="E351" s="119">
        <f t="shared" si="184"/>
        <v>5</v>
      </c>
      <c r="F351" s="119">
        <f t="shared" si="185"/>
        <v>114.32</v>
      </c>
      <c r="G351" s="120">
        <f t="shared" si="186"/>
        <v>22.863999999999997</v>
      </c>
      <c r="H351" s="119">
        <f t="shared" si="187"/>
        <v>24.54</v>
      </c>
      <c r="I351" s="119">
        <f t="shared" si="188"/>
        <v>20.56</v>
      </c>
      <c r="J351" s="125">
        <f t="shared" si="189"/>
        <v>-22.863999999999997</v>
      </c>
      <c r="K351" s="120">
        <f t="shared" si="190"/>
        <v>1.5029071827627947</v>
      </c>
      <c r="AM351" s="119"/>
      <c r="AN351" s="132"/>
      <c r="AO351" s="132">
        <v>75</v>
      </c>
      <c r="AQ351" s="135"/>
      <c r="AR351" s="135"/>
      <c r="AS351" s="135">
        <v>24.54</v>
      </c>
      <c r="BA351" s="127"/>
      <c r="BH351" s="119">
        <v>20.56</v>
      </c>
      <c r="BP351" s="119">
        <v>23.41</v>
      </c>
      <c r="BU351" s="119">
        <v>22.35</v>
      </c>
      <c r="BZ351" s="119">
        <v>23.46</v>
      </c>
      <c r="CC351" s="133"/>
    </row>
    <row r="352" spans="1:81">
      <c r="A352" s="119"/>
      <c r="B352" s="132"/>
      <c r="C352" s="132">
        <v>100</v>
      </c>
      <c r="E352" s="119">
        <f t="shared" si="184"/>
        <v>6</v>
      </c>
      <c r="F352" s="119">
        <f t="shared" si="185"/>
        <v>124.00999999999999</v>
      </c>
      <c r="G352" s="120">
        <f t="shared" si="186"/>
        <v>20.668333333333333</v>
      </c>
      <c r="H352" s="119">
        <f t="shared" si="187"/>
        <v>23.08</v>
      </c>
      <c r="I352" s="119">
        <f t="shared" si="188"/>
        <v>18.5</v>
      </c>
      <c r="J352" s="125">
        <f t="shared" si="189"/>
        <v>-20.668333333333333</v>
      </c>
      <c r="K352" s="120">
        <f t="shared" si="190"/>
        <v>1.8154274060580511</v>
      </c>
      <c r="AM352" s="119"/>
      <c r="AN352" s="132"/>
      <c r="AO352" s="132">
        <v>100</v>
      </c>
      <c r="AQ352" s="135"/>
      <c r="AR352" s="135"/>
      <c r="AS352" s="135">
        <v>23.08</v>
      </c>
      <c r="AT352" s="121">
        <v>18.62</v>
      </c>
      <c r="BA352" s="127"/>
      <c r="BH352" s="119">
        <v>18.5</v>
      </c>
      <c r="BP352" s="119">
        <v>21.38</v>
      </c>
      <c r="BU352" s="119">
        <v>20.64</v>
      </c>
      <c r="BZ352" s="119">
        <v>21.79</v>
      </c>
      <c r="CC352" s="133"/>
    </row>
    <row r="353" spans="1:81">
      <c r="A353" s="119"/>
      <c r="B353" s="132"/>
      <c r="C353" s="132">
        <v>150</v>
      </c>
      <c r="E353" s="119">
        <f t="shared" si="184"/>
        <v>6</v>
      </c>
      <c r="F353" s="119">
        <f t="shared" si="185"/>
        <v>110.67999999999999</v>
      </c>
      <c r="G353" s="120">
        <f t="shared" si="186"/>
        <v>18.446666666666665</v>
      </c>
      <c r="H353" s="119">
        <f t="shared" si="187"/>
        <v>20.239999999999998</v>
      </c>
      <c r="I353" s="119">
        <f t="shared" si="188"/>
        <v>16.64</v>
      </c>
      <c r="J353" s="125">
        <f t="shared" si="189"/>
        <v>-18.446666666666665</v>
      </c>
      <c r="K353" s="120">
        <f t="shared" si="190"/>
        <v>1.4598858402856938</v>
      </c>
      <c r="AM353" s="119"/>
      <c r="AN353" s="132"/>
      <c r="AO353" s="132">
        <v>150</v>
      </c>
      <c r="AQ353" s="135"/>
      <c r="AR353" s="135"/>
      <c r="AS353" s="135">
        <v>19.89</v>
      </c>
      <c r="AT353" s="135">
        <v>17.489999999999998</v>
      </c>
      <c r="BA353" s="127"/>
      <c r="BH353" s="119">
        <v>16.64</v>
      </c>
      <c r="BP353" s="119">
        <v>20.239999999999998</v>
      </c>
      <c r="BU353" s="119">
        <v>17.48</v>
      </c>
      <c r="BZ353" s="119">
        <v>18.940000000000001</v>
      </c>
      <c r="CC353" s="133"/>
    </row>
    <row r="354" spans="1:81">
      <c r="A354" s="119"/>
      <c r="B354" s="132"/>
      <c r="C354" s="132">
        <v>200</v>
      </c>
      <c r="E354" s="119">
        <f t="shared" si="184"/>
        <v>6</v>
      </c>
      <c r="F354" s="119">
        <f t="shared" si="185"/>
        <v>101.67000000000002</v>
      </c>
      <c r="G354" s="120">
        <f t="shared" si="186"/>
        <v>16.945000000000004</v>
      </c>
      <c r="H354" s="119">
        <f t="shared" si="187"/>
        <v>18.62</v>
      </c>
      <c r="I354" s="119">
        <f t="shared" si="188"/>
        <v>14.71</v>
      </c>
      <c r="J354" s="125">
        <f t="shared" si="189"/>
        <v>-16.945000000000004</v>
      </c>
      <c r="K354" s="120">
        <f t="shared" si="190"/>
        <v>1.6032311124725593</v>
      </c>
      <c r="AM354" s="119"/>
      <c r="AN354" s="132"/>
      <c r="AO354" s="132">
        <v>200</v>
      </c>
      <c r="AQ354" s="135"/>
      <c r="AR354" s="135"/>
      <c r="AS354" s="135">
        <v>18.29</v>
      </c>
      <c r="AT354" s="121">
        <v>16.920000000000002</v>
      </c>
      <c r="BA354" s="127"/>
      <c r="BH354" s="119">
        <v>15.35</v>
      </c>
      <c r="BP354" s="119">
        <v>18.62</v>
      </c>
      <c r="BU354" s="119">
        <v>14.71</v>
      </c>
      <c r="BZ354" s="119">
        <v>17.78</v>
      </c>
      <c r="CC354" s="133"/>
    </row>
    <row r="355" spans="1:81">
      <c r="A355" s="119"/>
      <c r="B355" s="132"/>
      <c r="C355" s="132">
        <v>300</v>
      </c>
      <c r="E355" s="119">
        <f t="shared" si="184"/>
        <v>2</v>
      </c>
      <c r="F355" s="119">
        <f t="shared" si="185"/>
        <v>32.619999999999997</v>
      </c>
      <c r="G355" s="120">
        <f t="shared" si="186"/>
        <v>16.309999999999999</v>
      </c>
      <c r="H355" s="119">
        <f t="shared" si="187"/>
        <v>16.579999999999998</v>
      </c>
      <c r="I355" s="119">
        <f t="shared" si="188"/>
        <v>16.04</v>
      </c>
      <c r="J355" s="125">
        <f t="shared" si="189"/>
        <v>-16.309999999999999</v>
      </c>
      <c r="K355" s="120">
        <f t="shared" si="190"/>
        <v>0.38183766184073509</v>
      </c>
      <c r="AM355" s="119"/>
      <c r="AN355" s="132"/>
      <c r="AO355" s="132">
        <v>300</v>
      </c>
      <c r="AQ355" s="135"/>
      <c r="AR355" s="135"/>
      <c r="AS355" s="135">
        <v>16.579999999999998</v>
      </c>
      <c r="AT355" s="121">
        <v>16.04</v>
      </c>
      <c r="BA355" s="127"/>
      <c r="CC355" s="133"/>
    </row>
    <row r="356" spans="1:81">
      <c r="A356" s="119"/>
      <c r="B356" s="132"/>
      <c r="C356" s="132">
        <v>400</v>
      </c>
      <c r="E356" s="119">
        <f t="shared" si="184"/>
        <v>2</v>
      </c>
      <c r="F356" s="119">
        <f t="shared" si="185"/>
        <v>28.36</v>
      </c>
      <c r="G356" s="120">
        <f t="shared" si="186"/>
        <v>14.18</v>
      </c>
      <c r="H356" s="119">
        <f t="shared" si="187"/>
        <v>14.79</v>
      </c>
      <c r="I356" s="119">
        <f t="shared" si="188"/>
        <v>13.57</v>
      </c>
      <c r="J356" s="125">
        <f t="shared" si="189"/>
        <v>-14.18</v>
      </c>
      <c r="K356" s="120">
        <f t="shared" si="190"/>
        <v>0.86267027304758714</v>
      </c>
      <c r="AM356" s="119"/>
      <c r="AN356" s="132"/>
      <c r="AO356" s="132">
        <v>400</v>
      </c>
      <c r="AQ356" s="135"/>
      <c r="AR356" s="135"/>
      <c r="AS356" s="135">
        <v>14.79</v>
      </c>
      <c r="AT356" s="121">
        <v>13.57</v>
      </c>
      <c r="BA356" s="127"/>
      <c r="CC356" s="133"/>
    </row>
    <row r="357" spans="1:81">
      <c r="A357" s="119"/>
      <c r="B357" s="132"/>
      <c r="C357" s="132">
        <v>500</v>
      </c>
      <c r="E357" s="119">
        <f t="shared" si="184"/>
        <v>2</v>
      </c>
      <c r="F357" s="119">
        <f t="shared" si="185"/>
        <v>23.71</v>
      </c>
      <c r="G357" s="120">
        <f t="shared" si="186"/>
        <v>11.855</v>
      </c>
      <c r="H357" s="119">
        <f t="shared" si="187"/>
        <v>12.3</v>
      </c>
      <c r="I357" s="119">
        <f t="shared" si="188"/>
        <v>11.41</v>
      </c>
      <c r="J357" s="125">
        <f t="shared" si="189"/>
        <v>-11.855</v>
      </c>
      <c r="K357" s="120">
        <f t="shared" si="190"/>
        <v>0.62932503525602768</v>
      </c>
      <c r="AM357" s="119"/>
      <c r="AN357" s="132"/>
      <c r="AO357" s="132">
        <v>500</v>
      </c>
      <c r="AQ357" s="135"/>
      <c r="AR357" s="135"/>
      <c r="AS357" s="135">
        <v>12.3</v>
      </c>
      <c r="AT357" s="121">
        <v>11.41</v>
      </c>
      <c r="BA357" s="127"/>
      <c r="CC357" s="133"/>
    </row>
    <row r="358" spans="1:81">
      <c r="A358" s="119"/>
      <c r="B358" s="132"/>
      <c r="C358" s="132">
        <v>600</v>
      </c>
      <c r="D358" s="119"/>
      <c r="E358" s="119">
        <f t="shared" si="184"/>
        <v>0</v>
      </c>
      <c r="F358" s="119">
        <f t="shared" si="185"/>
        <v>0</v>
      </c>
      <c r="G358" s="120" t="e">
        <f t="shared" si="186"/>
        <v>#DIV/0!</v>
      </c>
      <c r="H358" s="119">
        <f t="shared" si="187"/>
        <v>0</v>
      </c>
      <c r="I358" s="119">
        <f t="shared" si="188"/>
        <v>0</v>
      </c>
      <c r="J358" s="125" t="e">
        <f t="shared" si="189"/>
        <v>#DIV/0!</v>
      </c>
      <c r="K358" s="120" t="e">
        <f t="shared" si="190"/>
        <v>#DIV/0!</v>
      </c>
      <c r="AM358" s="119"/>
      <c r="AN358" s="132"/>
      <c r="AO358" s="132">
        <v>600</v>
      </c>
      <c r="AP358" s="119"/>
      <c r="AQ358" s="119"/>
      <c r="AR358" s="119"/>
      <c r="AS358" s="119"/>
      <c r="AT358" s="119"/>
      <c r="AU358" s="119"/>
      <c r="AV358" s="119"/>
      <c r="AW358" s="119"/>
      <c r="AX358" s="119"/>
      <c r="AY358" s="119"/>
      <c r="AZ358" s="119"/>
      <c r="BA358" s="127"/>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33"/>
    </row>
    <row r="359" spans="1:81">
      <c r="A359" s="119"/>
      <c r="B359" s="127"/>
      <c r="C359" s="127"/>
      <c r="D359" s="119"/>
      <c r="E359" s="119"/>
      <c r="F359" s="119"/>
      <c r="G359" s="120"/>
      <c r="H359" s="119"/>
      <c r="I359" s="119"/>
      <c r="K359" s="120"/>
      <c r="AM359" s="119"/>
      <c r="AN359" s="127"/>
      <c r="AO359" s="127"/>
      <c r="AP359" s="119"/>
      <c r="AQ359" s="119"/>
      <c r="AR359" s="119"/>
      <c r="AS359" s="119"/>
      <c r="AT359" s="119"/>
      <c r="AU359" s="119"/>
      <c r="AV359" s="119"/>
      <c r="AW359" s="119"/>
      <c r="AX359" s="119"/>
      <c r="AY359" s="119"/>
      <c r="AZ359" s="119"/>
      <c r="BA359" s="127"/>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27"/>
    </row>
    <row r="360" spans="1:81">
      <c r="A360" s="128"/>
      <c r="B360" s="129"/>
      <c r="C360" s="129" t="s">
        <v>14</v>
      </c>
      <c r="D360" s="128"/>
      <c r="E360" s="119">
        <f>COUNT(AP360:CC360)</f>
        <v>5</v>
      </c>
      <c r="F360" s="119">
        <f>SUM(AP360:CC360)</f>
        <v>925</v>
      </c>
      <c r="G360" s="120">
        <f>AVERAGE(AP360:CC360)</f>
        <v>185</v>
      </c>
      <c r="H360" s="119">
        <f>MAX(AP360:CC360)</f>
        <v>334</v>
      </c>
      <c r="I360" s="119">
        <f>MIN(AP360:CC360)</f>
        <v>4</v>
      </c>
      <c r="J360" s="125">
        <f>D360-G360</f>
        <v>-185</v>
      </c>
      <c r="K360" s="120">
        <f>STDEV(AP360:CC360)</f>
        <v>156.04166110369371</v>
      </c>
      <c r="AM360" s="128"/>
      <c r="AN360" s="129"/>
      <c r="AO360" s="129" t="s">
        <v>14</v>
      </c>
      <c r="AP360" s="128"/>
      <c r="AQ360" s="128"/>
      <c r="AR360" s="128"/>
      <c r="AS360" s="128">
        <v>300</v>
      </c>
      <c r="AT360" s="128">
        <v>257</v>
      </c>
      <c r="AU360" s="128"/>
      <c r="AV360" s="128"/>
      <c r="AW360" s="128"/>
      <c r="AX360" s="128"/>
      <c r="AY360" s="128"/>
      <c r="AZ360" s="128"/>
      <c r="BA360" s="127"/>
      <c r="BB360" s="128"/>
      <c r="BC360" s="128"/>
      <c r="BD360" s="128"/>
      <c r="BE360" s="128"/>
      <c r="BF360" s="128"/>
      <c r="BG360" s="128"/>
      <c r="BH360" s="128">
        <v>30</v>
      </c>
      <c r="BI360" s="128"/>
      <c r="BJ360" s="128"/>
      <c r="BK360" s="128"/>
      <c r="BL360" s="128"/>
      <c r="BM360" s="128"/>
      <c r="BN360" s="128"/>
      <c r="BO360" s="128"/>
      <c r="BP360" s="128"/>
      <c r="BQ360" s="128"/>
      <c r="BR360" s="128"/>
      <c r="BS360" s="128"/>
      <c r="BT360" s="128"/>
      <c r="BU360" s="128">
        <v>4</v>
      </c>
      <c r="BV360" s="128"/>
      <c r="BW360" s="128"/>
      <c r="BX360" s="128"/>
      <c r="BY360" s="128"/>
      <c r="BZ360" s="128">
        <v>334</v>
      </c>
      <c r="CA360" s="128"/>
      <c r="CB360" s="128"/>
      <c r="CC360" s="131"/>
    </row>
    <row r="361" spans="1:81">
      <c r="A361" s="119"/>
      <c r="B361" s="132"/>
      <c r="C361" s="132" t="s">
        <v>15</v>
      </c>
      <c r="D361" s="119"/>
      <c r="E361" s="119">
        <f>COUNT(AP361:CC361)</f>
        <v>5</v>
      </c>
      <c r="F361" s="119">
        <f>SUM(AP361:CC361)</f>
        <v>4.8900000000000006</v>
      </c>
      <c r="G361" s="120">
        <f>AVERAGE(AP361:CC361)</f>
        <v>0.97800000000000009</v>
      </c>
      <c r="H361" s="119">
        <f>MAX(AP361:CC361)</f>
        <v>1.49</v>
      </c>
      <c r="I361" s="119">
        <f>MIN(AP361:CC361)</f>
        <v>0.4</v>
      </c>
      <c r="J361" s="125">
        <f>D361-G361</f>
        <v>-0.97800000000000009</v>
      </c>
      <c r="K361" s="120">
        <f>STDEV(AP361:CC361)</f>
        <v>0.40548736108539807</v>
      </c>
      <c r="AM361" s="119"/>
      <c r="AN361" s="132"/>
      <c r="AO361" s="132" t="s">
        <v>15</v>
      </c>
      <c r="AP361" s="119"/>
      <c r="AQ361" s="119"/>
      <c r="AR361" s="119"/>
      <c r="AS361" s="119">
        <v>0.4</v>
      </c>
      <c r="AT361" s="119">
        <v>0.9</v>
      </c>
      <c r="AU361" s="119"/>
      <c r="AV361" s="119"/>
      <c r="AW361" s="119"/>
      <c r="AX361" s="119"/>
      <c r="AY361" s="119"/>
      <c r="AZ361" s="119"/>
      <c r="BA361" s="127"/>
      <c r="BB361" s="119"/>
      <c r="BC361" s="119"/>
      <c r="BD361" s="119"/>
      <c r="BE361" s="119"/>
      <c r="BF361" s="119"/>
      <c r="BG361" s="119"/>
      <c r="BH361" s="119">
        <v>1.49</v>
      </c>
      <c r="BI361" s="119"/>
      <c r="BJ361" s="119"/>
      <c r="BK361" s="119"/>
      <c r="BL361" s="119"/>
      <c r="BM361" s="119"/>
      <c r="BN361" s="119"/>
      <c r="BO361" s="119"/>
      <c r="BP361" s="119"/>
      <c r="BQ361" s="119"/>
      <c r="BR361" s="119"/>
      <c r="BS361" s="119"/>
      <c r="BT361" s="119"/>
      <c r="BU361" s="119">
        <v>1.2</v>
      </c>
      <c r="BV361" s="119"/>
      <c r="BW361" s="119"/>
      <c r="BX361" s="119"/>
      <c r="BY361" s="119"/>
      <c r="BZ361" s="119">
        <v>0.9</v>
      </c>
      <c r="CA361" s="119"/>
      <c r="CB361" s="119"/>
      <c r="CC361" s="133"/>
    </row>
    <row r="362" spans="1:81">
      <c r="A362" s="119"/>
      <c r="B362" s="119" t="s">
        <v>1</v>
      </c>
      <c r="C362" s="119" t="s">
        <v>2</v>
      </c>
      <c r="D362" s="123"/>
      <c r="E362" s="119" t="s">
        <v>3</v>
      </c>
      <c r="F362" s="119" t="s">
        <v>74</v>
      </c>
      <c r="G362" s="120" t="s">
        <v>4</v>
      </c>
      <c r="H362" s="119" t="s">
        <v>5</v>
      </c>
      <c r="I362" s="119" t="s">
        <v>6</v>
      </c>
      <c r="J362" s="120" t="s">
        <v>7</v>
      </c>
      <c r="K362" s="120" t="s">
        <v>8</v>
      </c>
      <c r="AM362" s="123" t="s">
        <v>10</v>
      </c>
      <c r="AN362" s="123" t="s">
        <v>11</v>
      </c>
      <c r="AO362" s="123" t="s">
        <v>12</v>
      </c>
      <c r="AP362" s="123">
        <v>2007</v>
      </c>
      <c r="AQ362" s="119">
        <v>2006</v>
      </c>
      <c r="AR362" s="119">
        <v>2005</v>
      </c>
      <c r="AS362" s="123"/>
      <c r="AT362" s="123">
        <v>2003</v>
      </c>
      <c r="AU362" s="123"/>
      <c r="AV362" s="123"/>
      <c r="AW362" s="123"/>
      <c r="AX362" s="123"/>
      <c r="AY362" s="123"/>
      <c r="AZ362" s="123"/>
      <c r="BA362" s="122">
        <v>1996</v>
      </c>
      <c r="BB362" s="123">
        <v>1995</v>
      </c>
      <c r="BC362" s="123"/>
      <c r="BD362" s="123"/>
      <c r="BE362" s="123">
        <v>1992</v>
      </c>
      <c r="BF362" s="123">
        <v>1991</v>
      </c>
      <c r="BG362" s="123">
        <v>1990</v>
      </c>
      <c r="BH362" s="123">
        <v>1990</v>
      </c>
      <c r="BI362" s="123">
        <v>1990</v>
      </c>
      <c r="BJ362" s="123">
        <v>1989</v>
      </c>
      <c r="BK362" s="123">
        <v>1989</v>
      </c>
      <c r="BL362" s="123">
        <v>1988</v>
      </c>
      <c r="BM362" s="123">
        <v>1987</v>
      </c>
      <c r="BN362" s="123">
        <v>1987</v>
      </c>
      <c r="BO362" s="123">
        <v>1986</v>
      </c>
      <c r="BP362" s="123">
        <v>1986</v>
      </c>
      <c r="BQ362" s="123">
        <v>1986</v>
      </c>
      <c r="BR362" s="123">
        <v>1985</v>
      </c>
      <c r="BS362" s="123">
        <v>1985</v>
      </c>
      <c r="BT362" s="123">
        <v>1985</v>
      </c>
      <c r="BU362" s="123">
        <v>1984</v>
      </c>
      <c r="BV362" s="123">
        <v>1984</v>
      </c>
      <c r="BW362" s="123">
        <v>1984</v>
      </c>
      <c r="BX362" s="123">
        <v>1983</v>
      </c>
      <c r="BY362" s="123">
        <v>1983</v>
      </c>
      <c r="BZ362" s="123">
        <v>1983</v>
      </c>
      <c r="CA362" s="123">
        <v>1982</v>
      </c>
      <c r="CB362" s="123">
        <v>1981</v>
      </c>
      <c r="CC362" s="123">
        <v>1980</v>
      </c>
    </row>
    <row r="363" spans="1:81">
      <c r="A363" s="123">
        <v>11</v>
      </c>
      <c r="B363" s="124">
        <v>53</v>
      </c>
      <c r="C363" s="124" t="s">
        <v>13</v>
      </c>
      <c r="D363" s="123"/>
      <c r="E363" s="119">
        <f t="shared" ref="E363:E376" si="191">COUNT(AP363:CC363)</f>
        <v>7</v>
      </c>
      <c r="F363" s="119">
        <f t="shared" ref="F363:F376" si="192">SUM(AP363:CC363)</f>
        <v>93</v>
      </c>
      <c r="G363" s="120">
        <f t="shared" ref="G363:G376" si="193">AVERAGE(AP363:CC363)</f>
        <v>13.285714285714286</v>
      </c>
      <c r="H363" s="119">
        <f t="shared" ref="H363:H376" si="194">MAX(AP363:CC363)</f>
        <v>22</v>
      </c>
      <c r="I363" s="119">
        <f t="shared" ref="I363:I376" si="195">MIN(AP363:CC363)</f>
        <v>1</v>
      </c>
      <c r="J363" s="125">
        <f t="shared" ref="J363:J372" si="196">D363-G363</f>
        <v>-13.285714285714286</v>
      </c>
      <c r="K363" s="120">
        <f t="shared" ref="K363:K376" si="197">STDEV(AP363:CC363)</f>
        <v>8.7314429069939656</v>
      </c>
      <c r="AM363" s="123">
        <v>11</v>
      </c>
      <c r="AN363" s="124">
        <v>53</v>
      </c>
      <c r="AO363" s="124" t="s">
        <v>13</v>
      </c>
      <c r="AP363" s="123"/>
      <c r="AQ363" s="123"/>
      <c r="AR363" s="123"/>
      <c r="AS363" s="123"/>
      <c r="AT363" s="123">
        <v>19</v>
      </c>
      <c r="AU363" s="123"/>
      <c r="AV363" s="123"/>
      <c r="AW363" s="123"/>
      <c r="AX363" s="123"/>
      <c r="AY363" s="123"/>
      <c r="AZ363" s="123"/>
      <c r="BA363" s="127"/>
      <c r="BB363" s="123"/>
      <c r="BC363" s="123"/>
      <c r="BD363" s="123"/>
      <c r="BE363" s="123"/>
      <c r="BF363" s="123">
        <v>22</v>
      </c>
      <c r="BG363" s="123">
        <v>7</v>
      </c>
      <c r="BH363" s="123"/>
      <c r="BI363" s="123"/>
      <c r="BJ363" s="123"/>
      <c r="BK363" s="123"/>
      <c r="BL363" s="123"/>
      <c r="BM363" s="123"/>
      <c r="BN363" s="123"/>
      <c r="BO363" s="123">
        <v>17</v>
      </c>
      <c r="BP363" s="123"/>
      <c r="BQ363" s="123"/>
      <c r="BR363" s="123">
        <v>5</v>
      </c>
      <c r="BS363" s="123"/>
      <c r="BT363" s="123">
        <v>22</v>
      </c>
      <c r="BU363" s="123"/>
      <c r="BV363" s="123"/>
      <c r="BW363" s="123"/>
      <c r="BX363" s="123"/>
      <c r="BY363" s="123"/>
      <c r="BZ363" s="123"/>
      <c r="CA363" s="123">
        <v>1</v>
      </c>
      <c r="CB363" s="123"/>
      <c r="CC363" s="126"/>
    </row>
    <row r="364" spans="1:81">
      <c r="A364" s="119"/>
      <c r="B364" s="132"/>
      <c r="C364" s="129">
        <v>0</v>
      </c>
      <c r="D364" s="128"/>
      <c r="E364" s="119">
        <f t="shared" si="191"/>
        <v>7</v>
      </c>
      <c r="F364" s="119">
        <f t="shared" si="192"/>
        <v>162.30000000000001</v>
      </c>
      <c r="G364" s="120">
        <f t="shared" si="193"/>
        <v>23.185714285714287</v>
      </c>
      <c r="H364" s="119">
        <f t="shared" si="194"/>
        <v>24.1</v>
      </c>
      <c r="I364" s="119">
        <f t="shared" si="195"/>
        <v>22.2</v>
      </c>
      <c r="J364" s="125">
        <f t="shared" si="196"/>
        <v>-23.185714285714287</v>
      </c>
      <c r="K364" s="120">
        <f t="shared" si="197"/>
        <v>0.61489449346634983</v>
      </c>
      <c r="AM364" s="119"/>
      <c r="AN364" s="132"/>
      <c r="AO364" s="129">
        <v>0</v>
      </c>
      <c r="AP364" s="128"/>
      <c r="AQ364" s="128"/>
      <c r="AR364" s="128"/>
      <c r="AS364" s="128"/>
      <c r="AT364" s="128">
        <v>24.1</v>
      </c>
      <c r="AU364" s="128"/>
      <c r="AV364" s="128"/>
      <c r="AW364" s="128"/>
      <c r="AX364" s="128"/>
      <c r="AY364" s="128"/>
      <c r="AZ364" s="128"/>
      <c r="BA364" s="127"/>
      <c r="BB364" s="128"/>
      <c r="BC364" s="128"/>
      <c r="BD364" s="128"/>
      <c r="BE364" s="128"/>
      <c r="BF364" s="128">
        <v>23.4</v>
      </c>
      <c r="BG364" s="128">
        <v>22.7</v>
      </c>
      <c r="BH364" s="128"/>
      <c r="BI364" s="128"/>
      <c r="BJ364" s="128"/>
      <c r="BK364" s="128"/>
      <c r="BL364" s="128"/>
      <c r="BM364" s="128"/>
      <c r="BN364" s="128"/>
      <c r="BO364" s="128">
        <v>23.6</v>
      </c>
      <c r="BP364" s="128"/>
      <c r="BQ364" s="128"/>
      <c r="BR364" s="128">
        <v>22.2</v>
      </c>
      <c r="BS364" s="128"/>
      <c r="BT364" s="128">
        <v>23.1</v>
      </c>
      <c r="BU364" s="128"/>
      <c r="BV364" s="128"/>
      <c r="BW364" s="128"/>
      <c r="BX364" s="128"/>
      <c r="BY364" s="128"/>
      <c r="BZ364" s="128"/>
      <c r="CA364" s="128">
        <v>23.2</v>
      </c>
      <c r="CB364" s="128"/>
      <c r="CC364" s="131"/>
    </row>
    <row r="365" spans="1:81">
      <c r="A365" s="119"/>
      <c r="B365" s="132"/>
      <c r="C365" s="132">
        <v>10</v>
      </c>
      <c r="E365" s="119">
        <f t="shared" si="191"/>
        <v>7</v>
      </c>
      <c r="F365" s="119">
        <f t="shared" si="192"/>
        <v>155.37</v>
      </c>
      <c r="G365" s="120">
        <f t="shared" si="193"/>
        <v>22.195714285714285</v>
      </c>
      <c r="H365" s="119">
        <f t="shared" si="194"/>
        <v>24.07</v>
      </c>
      <c r="I365" s="119">
        <f t="shared" si="195"/>
        <v>19.149999999999999</v>
      </c>
      <c r="J365" s="125">
        <f t="shared" si="196"/>
        <v>-22.195714285714285</v>
      </c>
      <c r="K365" s="120">
        <f t="shared" si="197"/>
        <v>1.7704411610561668</v>
      </c>
      <c r="AM365" s="119"/>
      <c r="AN365" s="132"/>
      <c r="AO365" s="132">
        <v>10</v>
      </c>
      <c r="AQ365" s="135"/>
      <c r="AR365" s="135"/>
      <c r="AS365" s="135"/>
      <c r="AT365" s="135">
        <v>24.07</v>
      </c>
      <c r="BA365" s="127"/>
      <c r="BF365" s="119">
        <v>19.149999999999999</v>
      </c>
      <c r="BG365" s="119">
        <v>20.71</v>
      </c>
      <c r="BO365" s="119">
        <v>23.3</v>
      </c>
      <c r="BR365" s="119">
        <v>21.78</v>
      </c>
      <c r="BT365" s="119">
        <v>22.69</v>
      </c>
      <c r="CA365" s="119">
        <v>23.67</v>
      </c>
      <c r="CC365" s="133"/>
    </row>
    <row r="366" spans="1:81">
      <c r="A366" s="119"/>
      <c r="B366" s="132"/>
      <c r="C366" s="132">
        <v>20</v>
      </c>
      <c r="E366" s="119">
        <f t="shared" si="191"/>
        <v>7</v>
      </c>
      <c r="F366" s="119">
        <f t="shared" si="192"/>
        <v>158.69</v>
      </c>
      <c r="G366" s="120">
        <f t="shared" si="193"/>
        <v>22.669999999999998</v>
      </c>
      <c r="H366" s="119">
        <f t="shared" si="194"/>
        <v>24.07</v>
      </c>
      <c r="I366" s="119">
        <f t="shared" si="195"/>
        <v>20.69</v>
      </c>
      <c r="J366" s="125">
        <f t="shared" si="196"/>
        <v>-22.669999999999998</v>
      </c>
      <c r="K366" s="120">
        <f t="shared" si="197"/>
        <v>1.1686602015413492</v>
      </c>
      <c r="AM366" s="119"/>
      <c r="AN366" s="132"/>
      <c r="AO366" s="132">
        <v>20</v>
      </c>
      <c r="AQ366" s="135"/>
      <c r="AR366" s="135"/>
      <c r="AS366" s="135"/>
      <c r="AT366" s="135">
        <v>24.07</v>
      </c>
      <c r="BA366" s="127"/>
      <c r="BF366" s="119">
        <v>22.69</v>
      </c>
      <c r="BG366" s="119">
        <v>20.69</v>
      </c>
      <c r="BO366" s="119">
        <v>23.3</v>
      </c>
      <c r="BR366" s="119">
        <v>21.72</v>
      </c>
      <c r="BT366" s="119">
        <v>22.55</v>
      </c>
      <c r="CA366" s="119">
        <v>23.67</v>
      </c>
      <c r="CC366" s="133"/>
    </row>
    <row r="367" spans="1:81">
      <c r="A367" s="119"/>
      <c r="B367" s="132"/>
      <c r="C367" s="132">
        <v>30</v>
      </c>
      <c r="E367" s="119">
        <f t="shared" si="191"/>
        <v>7</v>
      </c>
      <c r="F367" s="119">
        <f t="shared" si="192"/>
        <v>156.44000000000003</v>
      </c>
      <c r="G367" s="120">
        <f t="shared" si="193"/>
        <v>22.348571428571432</v>
      </c>
      <c r="H367" s="119">
        <f t="shared" si="194"/>
        <v>24.07</v>
      </c>
      <c r="I367" s="119">
        <f t="shared" si="195"/>
        <v>20.62</v>
      </c>
      <c r="J367" s="125">
        <f t="shared" si="196"/>
        <v>-22.348571428571432</v>
      </c>
      <c r="K367" s="120">
        <f t="shared" si="197"/>
        <v>1.2445538500660729</v>
      </c>
      <c r="AM367" s="119"/>
      <c r="AN367" s="132"/>
      <c r="AO367" s="132">
        <v>30</v>
      </c>
      <c r="AQ367" s="135"/>
      <c r="AR367" s="135"/>
      <c r="AS367" s="135"/>
      <c r="AT367" s="135">
        <v>24.07</v>
      </c>
      <c r="BA367" s="127"/>
      <c r="BF367" s="119">
        <v>22.69</v>
      </c>
      <c r="BG367" s="119">
        <v>20.62</v>
      </c>
      <c r="BO367" s="119">
        <v>23.29</v>
      </c>
      <c r="BR367" s="119">
        <v>20.84</v>
      </c>
      <c r="BT367" s="119">
        <v>22.33</v>
      </c>
      <c r="CA367" s="119">
        <v>22.6</v>
      </c>
      <c r="CC367" s="133"/>
    </row>
    <row r="368" spans="1:81">
      <c r="A368" s="119"/>
      <c r="B368" s="132"/>
      <c r="C368" s="132">
        <v>50</v>
      </c>
      <c r="E368" s="119">
        <f t="shared" si="191"/>
        <v>7</v>
      </c>
      <c r="F368" s="119">
        <f t="shared" si="192"/>
        <v>155.88</v>
      </c>
      <c r="G368" s="120">
        <f t="shared" si="193"/>
        <v>22.268571428571427</v>
      </c>
      <c r="H368" s="119">
        <f t="shared" si="194"/>
        <v>24.04</v>
      </c>
      <c r="I368" s="119">
        <f t="shared" si="195"/>
        <v>20.51</v>
      </c>
      <c r="J368" s="125">
        <f t="shared" si="196"/>
        <v>-22.268571428571427</v>
      </c>
      <c r="K368" s="120">
        <f t="shared" si="197"/>
        <v>1.313271088686929</v>
      </c>
      <c r="AM368" s="119"/>
      <c r="AN368" s="132"/>
      <c r="AO368" s="132">
        <v>50</v>
      </c>
      <c r="AQ368" s="135"/>
      <c r="AR368" s="135"/>
      <c r="AS368" s="135"/>
      <c r="AT368" s="135">
        <v>24.04</v>
      </c>
      <c r="BA368" s="127"/>
      <c r="BF368" s="119">
        <v>22.68</v>
      </c>
      <c r="BG368" s="119">
        <v>20.58</v>
      </c>
      <c r="BO368" s="119">
        <v>23.3</v>
      </c>
      <c r="BR368" s="119">
        <v>20.51</v>
      </c>
      <c r="BT368" s="119">
        <v>22.33</v>
      </c>
      <c r="CA368" s="119">
        <v>22.44</v>
      </c>
      <c r="CC368" s="133"/>
    </row>
    <row r="369" spans="1:81">
      <c r="A369" s="119"/>
      <c r="B369" s="132"/>
      <c r="C369" s="132">
        <v>75</v>
      </c>
      <c r="E369" s="119">
        <f t="shared" si="191"/>
        <v>7</v>
      </c>
      <c r="F369" s="119">
        <f t="shared" si="192"/>
        <v>149.46</v>
      </c>
      <c r="G369" s="120">
        <f t="shared" si="193"/>
        <v>21.351428571428574</v>
      </c>
      <c r="H369" s="119">
        <f t="shared" si="194"/>
        <v>23.78</v>
      </c>
      <c r="I369" s="119">
        <f t="shared" si="195"/>
        <v>18.02</v>
      </c>
      <c r="J369" s="125">
        <f t="shared" si="196"/>
        <v>-21.351428571428574</v>
      </c>
      <c r="K369" s="120">
        <f t="shared" si="197"/>
        <v>2.1827538307638554</v>
      </c>
      <c r="AM369" s="119"/>
      <c r="AN369" s="132"/>
      <c r="AO369" s="132">
        <v>75</v>
      </c>
      <c r="AQ369" s="135"/>
      <c r="AR369" s="135"/>
      <c r="AS369" s="135"/>
      <c r="AT369" s="135">
        <v>23.78</v>
      </c>
      <c r="BA369" s="127"/>
      <c r="BF369" s="119">
        <v>22.56</v>
      </c>
      <c r="BG369" s="119">
        <v>18.920000000000002</v>
      </c>
      <c r="BO369" s="119">
        <v>23.3</v>
      </c>
      <c r="BR369" s="119">
        <v>18.02</v>
      </c>
      <c r="BT369" s="119">
        <v>21.89</v>
      </c>
      <c r="CA369" s="119">
        <v>20.99</v>
      </c>
      <c r="CC369" s="133"/>
    </row>
    <row r="370" spans="1:81">
      <c r="A370" s="119"/>
      <c r="B370" s="132"/>
      <c r="C370" s="132">
        <v>100</v>
      </c>
      <c r="E370" s="119">
        <f t="shared" si="191"/>
        <v>7</v>
      </c>
      <c r="F370" s="119">
        <f t="shared" si="192"/>
        <v>134.48000000000002</v>
      </c>
      <c r="G370" s="120">
        <f t="shared" si="193"/>
        <v>19.211428571428574</v>
      </c>
      <c r="H370" s="119">
        <f t="shared" si="194"/>
        <v>23.51</v>
      </c>
      <c r="I370" s="119">
        <f t="shared" si="195"/>
        <v>14.56</v>
      </c>
      <c r="J370" s="125">
        <f t="shared" si="196"/>
        <v>-19.211428571428574</v>
      </c>
      <c r="K370" s="120">
        <f t="shared" si="197"/>
        <v>3.5930090851143479</v>
      </c>
      <c r="AM370" s="119"/>
      <c r="AN370" s="132"/>
      <c r="AO370" s="132">
        <v>100</v>
      </c>
      <c r="AQ370" s="135"/>
      <c r="AR370" s="135"/>
      <c r="AS370" s="135"/>
      <c r="AT370" s="135">
        <v>23.51</v>
      </c>
      <c r="BA370" s="127"/>
      <c r="BF370" s="119">
        <v>19.63</v>
      </c>
      <c r="BG370" s="119">
        <v>14.56</v>
      </c>
      <c r="BO370" s="119">
        <v>23.28</v>
      </c>
      <c r="BR370" s="119">
        <v>15.81</v>
      </c>
      <c r="BT370" s="119">
        <v>20.94</v>
      </c>
      <c r="CA370" s="119">
        <v>16.75</v>
      </c>
      <c r="CC370" s="133"/>
    </row>
    <row r="371" spans="1:81">
      <c r="A371" s="119"/>
      <c r="B371" s="132"/>
      <c r="C371" s="132">
        <v>150</v>
      </c>
      <c r="E371" s="119">
        <f t="shared" si="191"/>
        <v>7</v>
      </c>
      <c r="F371" s="119">
        <f t="shared" si="192"/>
        <v>113.30999999999999</v>
      </c>
      <c r="G371" s="120">
        <f t="shared" si="193"/>
        <v>16.187142857142856</v>
      </c>
      <c r="H371" s="119">
        <f t="shared" si="194"/>
        <v>20.09</v>
      </c>
      <c r="I371" s="119">
        <f t="shared" si="195"/>
        <v>11.76</v>
      </c>
      <c r="J371" s="125">
        <f t="shared" si="196"/>
        <v>-16.187142857142856</v>
      </c>
      <c r="K371" s="120">
        <f t="shared" si="197"/>
        <v>3.4535957796945369</v>
      </c>
      <c r="AM371" s="119"/>
      <c r="AN371" s="132"/>
      <c r="AO371" s="132">
        <v>150</v>
      </c>
      <c r="AQ371" s="135"/>
      <c r="AR371" s="135"/>
      <c r="AS371" s="135"/>
      <c r="AT371" s="135">
        <v>19.73</v>
      </c>
      <c r="BA371" s="127"/>
      <c r="BF371" s="119">
        <v>18.36</v>
      </c>
      <c r="BG371" s="119">
        <v>11.76</v>
      </c>
      <c r="BO371" s="119">
        <v>20.09</v>
      </c>
      <c r="BR371" s="119">
        <v>12.72</v>
      </c>
      <c r="BT371" s="119">
        <v>17.05</v>
      </c>
      <c r="CA371" s="119">
        <v>13.6</v>
      </c>
      <c r="CC371" s="133"/>
    </row>
    <row r="372" spans="1:81">
      <c r="A372" s="119"/>
      <c r="B372" s="132"/>
      <c r="C372" s="132">
        <v>200</v>
      </c>
      <c r="E372" s="119">
        <f t="shared" si="191"/>
        <v>7</v>
      </c>
      <c r="F372" s="119">
        <f t="shared" si="192"/>
        <v>100.35</v>
      </c>
      <c r="G372" s="120">
        <f t="shared" si="193"/>
        <v>14.335714285714285</v>
      </c>
      <c r="H372" s="119">
        <f t="shared" si="194"/>
        <v>18.66</v>
      </c>
      <c r="I372" s="119">
        <f t="shared" si="195"/>
        <v>9.76</v>
      </c>
      <c r="J372" s="125">
        <f t="shared" si="196"/>
        <v>-14.335714285714285</v>
      </c>
      <c r="K372" s="120">
        <f t="shared" si="197"/>
        <v>4.098352746908839</v>
      </c>
      <c r="AM372" s="119"/>
      <c r="AN372" s="132"/>
      <c r="AO372" s="132">
        <v>200</v>
      </c>
      <c r="AQ372" s="135"/>
      <c r="AR372" s="135"/>
      <c r="AS372" s="135"/>
      <c r="AT372" s="135">
        <v>18.66</v>
      </c>
      <c r="BA372" s="127"/>
      <c r="BF372" s="119">
        <v>17.600000000000001</v>
      </c>
      <c r="BG372" s="119">
        <v>9.76</v>
      </c>
      <c r="BO372" s="119">
        <v>18.63</v>
      </c>
      <c r="BR372" s="119">
        <v>10.130000000000001</v>
      </c>
      <c r="BT372" s="119">
        <v>14.97</v>
      </c>
      <c r="CA372" s="119">
        <v>10.6</v>
      </c>
      <c r="CC372" s="133"/>
    </row>
    <row r="373" spans="1:81">
      <c r="A373" s="119"/>
      <c r="B373" s="132"/>
      <c r="C373" s="132">
        <v>300</v>
      </c>
      <c r="E373" s="119">
        <f t="shared" si="191"/>
        <v>1</v>
      </c>
      <c r="F373" s="119">
        <f t="shared" si="192"/>
        <v>17.36</v>
      </c>
      <c r="G373" s="120">
        <f t="shared" si="193"/>
        <v>17.36</v>
      </c>
      <c r="H373" s="119">
        <f t="shared" si="194"/>
        <v>17.36</v>
      </c>
      <c r="I373" s="119">
        <f t="shared" si="195"/>
        <v>17.36</v>
      </c>
      <c r="J373" s="125">
        <f>D373-G373</f>
        <v>-17.36</v>
      </c>
      <c r="K373" s="120" t="e">
        <f t="shared" si="197"/>
        <v>#DIV/0!</v>
      </c>
      <c r="AM373" s="119"/>
      <c r="AN373" s="132"/>
      <c r="AO373" s="132">
        <v>300</v>
      </c>
      <c r="AQ373" s="135"/>
      <c r="AR373" s="135"/>
      <c r="AS373" s="135"/>
      <c r="AT373" s="135">
        <v>17.36</v>
      </c>
      <c r="BA373" s="127"/>
      <c r="CC373" s="133"/>
    </row>
    <row r="374" spans="1:81">
      <c r="A374" s="119"/>
      <c r="B374" s="132"/>
      <c r="C374" s="132">
        <v>400</v>
      </c>
      <c r="E374" s="119">
        <f t="shared" si="191"/>
        <v>1</v>
      </c>
      <c r="F374" s="119">
        <f t="shared" si="192"/>
        <v>15.99</v>
      </c>
      <c r="G374" s="120">
        <f t="shared" si="193"/>
        <v>15.99</v>
      </c>
      <c r="H374" s="119">
        <f t="shared" si="194"/>
        <v>15.99</v>
      </c>
      <c r="I374" s="119">
        <f t="shared" si="195"/>
        <v>15.99</v>
      </c>
      <c r="J374" s="125">
        <f>D374-G374</f>
        <v>-15.99</v>
      </c>
      <c r="K374" s="120" t="e">
        <f t="shared" si="197"/>
        <v>#DIV/0!</v>
      </c>
      <c r="AM374" s="119"/>
      <c r="AN374" s="132"/>
      <c r="AO374" s="132">
        <v>400</v>
      </c>
      <c r="AQ374" s="135"/>
      <c r="AR374" s="135"/>
      <c r="AS374" s="135"/>
      <c r="AT374" s="135">
        <v>15.99</v>
      </c>
      <c r="BA374" s="127"/>
      <c r="CC374" s="133"/>
    </row>
    <row r="375" spans="1:81">
      <c r="A375" s="119"/>
      <c r="B375" s="132"/>
      <c r="C375" s="132">
        <v>500</v>
      </c>
      <c r="E375" s="119">
        <f t="shared" si="191"/>
        <v>1</v>
      </c>
      <c r="F375" s="119">
        <f t="shared" si="192"/>
        <v>13.78</v>
      </c>
      <c r="G375" s="120">
        <f t="shared" si="193"/>
        <v>13.78</v>
      </c>
      <c r="H375" s="119">
        <f t="shared" si="194"/>
        <v>13.78</v>
      </c>
      <c r="I375" s="119">
        <f t="shared" si="195"/>
        <v>13.78</v>
      </c>
      <c r="J375" s="125">
        <f>D375-G375</f>
        <v>-13.78</v>
      </c>
      <c r="K375" s="120" t="e">
        <f t="shared" si="197"/>
        <v>#DIV/0!</v>
      </c>
      <c r="AM375" s="119"/>
      <c r="AN375" s="132"/>
      <c r="AO375" s="132">
        <v>500</v>
      </c>
      <c r="AQ375" s="135"/>
      <c r="AR375" s="135"/>
      <c r="AS375" s="135"/>
      <c r="AT375" s="135">
        <v>13.78</v>
      </c>
      <c r="BA375" s="127"/>
      <c r="CC375" s="133"/>
    </row>
    <row r="376" spans="1:81">
      <c r="A376" s="119"/>
      <c r="B376" s="132"/>
      <c r="C376" s="132">
        <v>600</v>
      </c>
      <c r="D376" s="119"/>
      <c r="E376" s="119">
        <f t="shared" si="191"/>
        <v>0</v>
      </c>
      <c r="F376" s="119">
        <f t="shared" si="192"/>
        <v>0</v>
      </c>
      <c r="G376" s="120" t="e">
        <f t="shared" si="193"/>
        <v>#DIV/0!</v>
      </c>
      <c r="H376" s="119">
        <f t="shared" si="194"/>
        <v>0</v>
      </c>
      <c r="I376" s="119">
        <f t="shared" si="195"/>
        <v>0</v>
      </c>
      <c r="J376" s="125" t="e">
        <f>D376-G376</f>
        <v>#DIV/0!</v>
      </c>
      <c r="K376" s="120" t="e">
        <f t="shared" si="197"/>
        <v>#DIV/0!</v>
      </c>
      <c r="AM376" s="119"/>
      <c r="AN376" s="132"/>
      <c r="AO376" s="132">
        <v>600</v>
      </c>
      <c r="AP376" s="119"/>
      <c r="AQ376" s="119"/>
      <c r="AR376" s="119"/>
      <c r="AS376" s="119"/>
      <c r="AT376" s="119"/>
      <c r="AU376" s="119"/>
      <c r="AV376" s="119"/>
      <c r="AW376" s="119"/>
      <c r="AX376" s="119"/>
      <c r="AY376" s="119"/>
      <c r="AZ376" s="119"/>
      <c r="BA376" s="127"/>
      <c r="BB376" s="119"/>
      <c r="BC376" s="119"/>
      <c r="BD376" s="119"/>
      <c r="BE376" s="119"/>
      <c r="BF376" s="119"/>
      <c r="BG376" s="119"/>
      <c r="BH376" s="119"/>
      <c r="BI376" s="119"/>
      <c r="BJ376" s="119"/>
      <c r="BK376" s="119"/>
      <c r="BL376" s="119"/>
      <c r="BM376" s="119"/>
      <c r="BN376" s="119"/>
      <c r="BO376" s="119"/>
      <c r="BP376" s="119"/>
      <c r="BQ376" s="119"/>
      <c r="BR376" s="119"/>
      <c r="BS376" s="119"/>
      <c r="BT376" s="119"/>
      <c r="BU376" s="119"/>
      <c r="BV376" s="119"/>
      <c r="BW376" s="119"/>
      <c r="BX376" s="119"/>
      <c r="BY376" s="119"/>
      <c r="BZ376" s="119"/>
      <c r="CA376" s="119"/>
      <c r="CB376" s="119"/>
      <c r="CC376" s="133"/>
    </row>
    <row r="377" spans="1:81">
      <c r="A377" s="119"/>
      <c r="B377" s="127"/>
      <c r="C377" s="127"/>
      <c r="D377" s="119"/>
      <c r="E377" s="119"/>
      <c r="F377" s="119"/>
      <c r="G377" s="120"/>
      <c r="H377" s="119"/>
      <c r="I377" s="119"/>
      <c r="K377" s="120"/>
      <c r="AM377" s="119"/>
      <c r="AN377" s="127"/>
      <c r="AO377" s="127"/>
      <c r="AP377" s="119"/>
      <c r="AQ377" s="119"/>
      <c r="AR377" s="119"/>
      <c r="AS377" s="119"/>
      <c r="AT377" s="119"/>
      <c r="AU377" s="119"/>
      <c r="AV377" s="119"/>
      <c r="AW377" s="119"/>
      <c r="AX377" s="119"/>
      <c r="AY377" s="119"/>
      <c r="AZ377" s="119"/>
      <c r="BA377" s="127"/>
      <c r="BB377" s="119"/>
      <c r="BC377" s="119"/>
      <c r="BD377" s="119"/>
      <c r="BE377" s="119"/>
      <c r="BF377" s="119"/>
      <c r="BG377" s="119"/>
      <c r="BH377" s="119"/>
      <c r="BI377" s="119"/>
      <c r="BJ377" s="119"/>
      <c r="BK377" s="119"/>
      <c r="BL377" s="119"/>
      <c r="BM377" s="119"/>
      <c r="BN377" s="119"/>
      <c r="BO377" s="119"/>
      <c r="BP377" s="119"/>
      <c r="BQ377" s="119"/>
      <c r="BR377" s="119"/>
      <c r="BS377" s="119"/>
      <c r="BT377" s="119"/>
      <c r="BU377" s="119"/>
      <c r="BV377" s="119"/>
      <c r="BW377" s="119"/>
      <c r="BX377" s="119"/>
      <c r="BY377" s="119"/>
      <c r="BZ377" s="119"/>
      <c r="CA377" s="119"/>
      <c r="CB377" s="119"/>
      <c r="CC377" s="127"/>
    </row>
    <row r="378" spans="1:81">
      <c r="A378" s="128"/>
      <c r="B378" s="129"/>
      <c r="C378" s="129" t="s">
        <v>14</v>
      </c>
      <c r="D378" s="128"/>
      <c r="E378" s="119">
        <f>COUNT(AP378:CC378)</f>
        <v>6</v>
      </c>
      <c r="F378" s="119">
        <f>SUM(AP378:CC378)</f>
        <v>912</v>
      </c>
      <c r="G378" s="120">
        <f>AVERAGE(AP378:CC378)</f>
        <v>152</v>
      </c>
      <c r="H378" s="119">
        <f>MAX(AP378:CC378)</f>
        <v>218</v>
      </c>
      <c r="I378" s="119">
        <f>MIN(AP378:CC378)</f>
        <v>25</v>
      </c>
      <c r="J378" s="125">
        <f>D378-G378</f>
        <v>-152</v>
      </c>
      <c r="K378" s="120">
        <f>STDEV(AP378:CC378)</f>
        <v>70.503900601314257</v>
      </c>
      <c r="AM378" s="128"/>
      <c r="AN378" s="129"/>
      <c r="AO378" s="129" t="s">
        <v>14</v>
      </c>
      <c r="AP378" s="128"/>
      <c r="AQ378" s="128"/>
      <c r="AR378" s="128"/>
      <c r="AS378" s="128"/>
      <c r="AT378" s="128">
        <v>202</v>
      </c>
      <c r="AU378" s="128"/>
      <c r="AV378" s="128"/>
      <c r="AW378" s="128"/>
      <c r="AX378" s="128"/>
      <c r="AY378" s="128"/>
      <c r="AZ378" s="128"/>
      <c r="BA378" s="127"/>
      <c r="BB378" s="128"/>
      <c r="BC378" s="128"/>
      <c r="BD378" s="128"/>
      <c r="BE378" s="128"/>
      <c r="BF378" s="128">
        <v>130</v>
      </c>
      <c r="BG378" s="128">
        <v>148</v>
      </c>
      <c r="BH378" s="128"/>
      <c r="BI378" s="128"/>
      <c r="BJ378" s="128"/>
      <c r="BK378" s="128"/>
      <c r="BL378" s="128"/>
      <c r="BM378" s="128"/>
      <c r="BN378" s="128"/>
      <c r="BO378" s="128">
        <v>218</v>
      </c>
      <c r="BP378" s="128"/>
      <c r="BQ378" s="128"/>
      <c r="BR378" s="128">
        <v>25</v>
      </c>
      <c r="BS378" s="128"/>
      <c r="BT378" s="128">
        <v>189</v>
      </c>
      <c r="BU378" s="128"/>
      <c r="BV378" s="128"/>
      <c r="BW378" s="128"/>
      <c r="BX378" s="128"/>
      <c r="BY378" s="128"/>
      <c r="BZ378" s="128"/>
      <c r="CA378" s="128"/>
      <c r="CB378" s="128"/>
      <c r="CC378" s="131"/>
    </row>
    <row r="379" spans="1:81">
      <c r="A379" s="119"/>
      <c r="B379" s="132"/>
      <c r="C379" s="132" t="s">
        <v>15</v>
      </c>
      <c r="D379" s="119"/>
      <c r="E379" s="119">
        <f>COUNT(AP379:CC379)</f>
        <v>6</v>
      </c>
      <c r="F379" s="119">
        <f>SUM(AP379:CC379)</f>
        <v>5.62</v>
      </c>
      <c r="G379" s="120">
        <f>AVERAGE(AP379:CC379)</f>
        <v>0.93666666666666665</v>
      </c>
      <c r="H379" s="119">
        <f>MAX(AP379:CC379)</f>
        <v>2.2999999999999998</v>
      </c>
      <c r="I379" s="119">
        <f>MIN(AP379:CC379)</f>
        <v>0.32</v>
      </c>
      <c r="J379" s="125">
        <f>D379-G379</f>
        <v>-0.93666666666666665</v>
      </c>
      <c r="K379" s="120">
        <f>STDEV(AP379:CC379)</f>
        <v>0.69113433330045637</v>
      </c>
      <c r="AM379" s="119"/>
      <c r="AN379" s="132"/>
      <c r="AO379" s="132" t="s">
        <v>15</v>
      </c>
      <c r="AP379" s="119"/>
      <c r="AQ379" s="119"/>
      <c r="AR379" s="119"/>
      <c r="AS379" s="119"/>
      <c r="AT379" s="119">
        <v>0.8</v>
      </c>
      <c r="AU379" s="119"/>
      <c r="AV379" s="119"/>
      <c r="AW379" s="119"/>
      <c r="AX379" s="119"/>
      <c r="AY379" s="119"/>
      <c r="AZ379" s="119"/>
      <c r="BA379" s="127"/>
      <c r="BB379" s="119"/>
      <c r="BC379" s="119"/>
      <c r="BD379" s="119"/>
      <c r="BE379" s="119"/>
      <c r="BF379" s="119">
        <v>0.7</v>
      </c>
      <c r="BG379" s="119">
        <v>0.32</v>
      </c>
      <c r="BH379" s="119"/>
      <c r="BI379" s="119"/>
      <c r="BJ379" s="119"/>
      <c r="BK379" s="119"/>
      <c r="BL379" s="119"/>
      <c r="BM379" s="119"/>
      <c r="BN379" s="119"/>
      <c r="BO379" s="119">
        <v>0.7</v>
      </c>
      <c r="BP379" s="119"/>
      <c r="BQ379" s="119"/>
      <c r="BR379" s="119">
        <v>0.8</v>
      </c>
      <c r="BS379" s="119"/>
      <c r="BT379" s="119">
        <v>2.2999999999999998</v>
      </c>
      <c r="BU379" s="119"/>
      <c r="BV379" s="119"/>
      <c r="BW379" s="119"/>
      <c r="BX379" s="119"/>
      <c r="BY379" s="119"/>
      <c r="BZ379" s="119"/>
      <c r="CA379" s="119"/>
      <c r="CB379" s="119"/>
      <c r="CC379" s="133"/>
    </row>
    <row r="380" spans="1:81">
      <c r="A380" s="119" t="s">
        <v>0</v>
      </c>
      <c r="B380" s="119" t="s">
        <v>1</v>
      </c>
      <c r="C380" s="119" t="s">
        <v>2</v>
      </c>
      <c r="D380" s="123"/>
      <c r="E380" s="119" t="s">
        <v>3</v>
      </c>
      <c r="F380" s="119" t="s">
        <v>74</v>
      </c>
      <c r="G380" s="120" t="s">
        <v>4</v>
      </c>
      <c r="H380" s="119" t="s">
        <v>5</v>
      </c>
      <c r="I380" s="119" t="s">
        <v>6</v>
      </c>
      <c r="J380" s="120" t="s">
        <v>7</v>
      </c>
      <c r="K380" s="120" t="s">
        <v>8</v>
      </c>
      <c r="AM380" s="123" t="s">
        <v>10</v>
      </c>
      <c r="AN380" s="123" t="s">
        <v>11</v>
      </c>
      <c r="AO380" s="123" t="s">
        <v>12</v>
      </c>
      <c r="AP380" s="123">
        <v>2007</v>
      </c>
      <c r="AQ380" s="119">
        <v>2006</v>
      </c>
      <c r="AR380" s="119">
        <v>2005</v>
      </c>
      <c r="AS380" s="123"/>
      <c r="AT380" s="123"/>
      <c r="AU380" s="123"/>
      <c r="AV380" s="123"/>
      <c r="AW380" s="123"/>
      <c r="AX380" s="123"/>
      <c r="AY380" s="123"/>
      <c r="AZ380" s="123"/>
      <c r="BA380" s="122">
        <v>1996</v>
      </c>
      <c r="BB380" s="123">
        <v>1995</v>
      </c>
      <c r="BC380" s="123">
        <v>1994</v>
      </c>
      <c r="BD380" s="123"/>
      <c r="BE380" s="123">
        <v>1992</v>
      </c>
      <c r="BF380" s="123">
        <v>1991</v>
      </c>
      <c r="BG380" s="123">
        <v>1990</v>
      </c>
      <c r="BH380" s="123">
        <v>1990</v>
      </c>
      <c r="BI380" s="123">
        <v>1990</v>
      </c>
      <c r="BJ380" s="123">
        <v>1989</v>
      </c>
      <c r="BK380" s="123">
        <v>1989</v>
      </c>
      <c r="BL380" s="123">
        <v>1988</v>
      </c>
      <c r="BM380" s="123">
        <v>1987</v>
      </c>
      <c r="BN380" s="123">
        <v>1987</v>
      </c>
      <c r="BO380" s="123">
        <v>1986</v>
      </c>
      <c r="BP380" s="123">
        <v>1986</v>
      </c>
      <c r="BQ380" s="123">
        <v>1986</v>
      </c>
      <c r="BR380" s="123">
        <v>1985</v>
      </c>
      <c r="BS380" s="123">
        <v>1985</v>
      </c>
      <c r="BT380" s="123">
        <v>1985</v>
      </c>
      <c r="BU380" s="123">
        <v>1984</v>
      </c>
      <c r="BV380" s="123">
        <v>1984</v>
      </c>
      <c r="BW380" s="123">
        <v>1984</v>
      </c>
      <c r="BX380" s="123">
        <v>1983</v>
      </c>
      <c r="BY380" s="123">
        <v>1983</v>
      </c>
      <c r="BZ380" s="123">
        <v>1983</v>
      </c>
      <c r="CA380" s="123">
        <v>1982</v>
      </c>
      <c r="CB380" s="123">
        <v>1981</v>
      </c>
      <c r="CC380" s="123">
        <v>1980</v>
      </c>
    </row>
    <row r="381" spans="1:81">
      <c r="A381" s="123">
        <v>11</v>
      </c>
      <c r="B381" s="124">
        <v>54</v>
      </c>
      <c r="C381" s="124" t="s">
        <v>13</v>
      </c>
      <c r="D381" s="123"/>
      <c r="E381" s="119">
        <f t="shared" ref="E381:E394" si="198">COUNT(AP381:CC381)</f>
        <v>3</v>
      </c>
      <c r="F381" s="119">
        <f t="shared" ref="F381:F394" si="199">SUM(AP381:CC381)</f>
        <v>59</v>
      </c>
      <c r="G381" s="120">
        <f t="shared" ref="G381:G394" si="200">AVERAGE(AP381:CC381)</f>
        <v>19.666666666666668</v>
      </c>
      <c r="H381" s="119">
        <f t="shared" ref="H381:H394" si="201">MAX(AP381:CC381)</f>
        <v>26</v>
      </c>
      <c r="I381" s="119">
        <f t="shared" ref="I381:I394" si="202">MIN(AP381:CC381)</f>
        <v>14</v>
      </c>
      <c r="J381" s="125">
        <f>D381-G381</f>
        <v>-19.666666666666668</v>
      </c>
      <c r="K381" s="120">
        <f t="shared" ref="K381:K394" si="203">STDEV(AP381:CC381)</f>
        <v>6.027713773341711</v>
      </c>
      <c r="AM381" s="123">
        <v>11</v>
      </c>
      <c r="AN381" s="124">
        <v>54</v>
      </c>
      <c r="AO381" s="124" t="s">
        <v>13</v>
      </c>
      <c r="AP381" s="123"/>
      <c r="AQ381" s="123"/>
      <c r="AR381" s="123"/>
      <c r="AS381" s="123"/>
      <c r="AT381" s="123"/>
      <c r="AU381" s="123"/>
      <c r="AV381" s="123"/>
      <c r="AW381" s="123"/>
      <c r="AX381" s="123"/>
      <c r="AY381" s="123"/>
      <c r="AZ381" s="123"/>
      <c r="BA381" s="127"/>
      <c r="BB381" s="123"/>
      <c r="BC381" s="123"/>
      <c r="BD381" s="123"/>
      <c r="BE381" s="123"/>
      <c r="BF381" s="123"/>
      <c r="BG381" s="123"/>
      <c r="BH381" s="123"/>
      <c r="BI381" s="123">
        <v>14</v>
      </c>
      <c r="BJ381" s="123"/>
      <c r="BK381" s="123"/>
      <c r="BL381" s="123"/>
      <c r="BM381" s="123"/>
      <c r="BN381" s="123">
        <v>26</v>
      </c>
      <c r="BO381" s="123"/>
      <c r="BP381" s="123"/>
      <c r="BQ381" s="123">
        <v>19</v>
      </c>
      <c r="BR381" s="123"/>
      <c r="BS381" s="123"/>
      <c r="BT381" s="123"/>
      <c r="BU381" s="123"/>
      <c r="BV381" s="123"/>
      <c r="BW381" s="123"/>
      <c r="BX381" s="123"/>
      <c r="BY381" s="123"/>
      <c r="BZ381" s="123"/>
      <c r="CA381" s="123"/>
      <c r="CB381" s="123"/>
      <c r="CC381" s="126"/>
    </row>
    <row r="382" spans="1:81">
      <c r="A382" s="119"/>
      <c r="B382" s="132"/>
      <c r="C382" s="129">
        <v>0</v>
      </c>
      <c r="D382" s="128"/>
      <c r="E382" s="119">
        <f t="shared" si="198"/>
        <v>3</v>
      </c>
      <c r="F382" s="119">
        <f t="shared" si="199"/>
        <v>67.800000000000011</v>
      </c>
      <c r="G382" s="120">
        <f t="shared" si="200"/>
        <v>22.600000000000005</v>
      </c>
      <c r="H382" s="119">
        <f t="shared" si="201"/>
        <v>23.4</v>
      </c>
      <c r="I382" s="119">
        <f t="shared" si="202"/>
        <v>22.1</v>
      </c>
      <c r="J382" s="125">
        <f>D382-G382</f>
        <v>-22.600000000000005</v>
      </c>
      <c r="K382" s="120">
        <f t="shared" si="203"/>
        <v>0.69999999999999851</v>
      </c>
      <c r="AM382" s="119"/>
      <c r="AN382" s="132"/>
      <c r="AO382" s="129">
        <v>0</v>
      </c>
      <c r="AP382" s="128"/>
      <c r="AQ382" s="128"/>
      <c r="AR382" s="128"/>
      <c r="AS382" s="128"/>
      <c r="AT382" s="128"/>
      <c r="AU382" s="128"/>
      <c r="AV382" s="128"/>
      <c r="AW382" s="128"/>
      <c r="AX382" s="128"/>
      <c r="AY382" s="128"/>
      <c r="AZ382" s="128"/>
      <c r="BA382" s="127"/>
      <c r="BB382" s="128"/>
      <c r="BC382" s="128"/>
      <c r="BD382" s="128"/>
      <c r="BE382" s="128"/>
      <c r="BF382" s="128"/>
      <c r="BG382" s="128"/>
      <c r="BH382" s="128"/>
      <c r="BI382" s="128">
        <v>22.3</v>
      </c>
      <c r="BJ382" s="128"/>
      <c r="BK382" s="128"/>
      <c r="BL382" s="128"/>
      <c r="BM382" s="128"/>
      <c r="BN382" s="128">
        <v>22.1</v>
      </c>
      <c r="BO382" s="128"/>
      <c r="BP382" s="128"/>
      <c r="BQ382" s="128">
        <v>23.4</v>
      </c>
      <c r="BR382" s="128"/>
      <c r="BS382" s="128"/>
      <c r="BT382" s="128"/>
      <c r="BU382" s="128"/>
      <c r="BV382" s="128"/>
      <c r="BW382" s="128"/>
      <c r="BX382" s="128"/>
      <c r="BY382" s="128"/>
      <c r="BZ382" s="128"/>
      <c r="CA382" s="128"/>
      <c r="CB382" s="128"/>
      <c r="CC382" s="131"/>
    </row>
    <row r="383" spans="1:81">
      <c r="A383" s="119"/>
      <c r="B383" s="132"/>
      <c r="C383" s="132">
        <v>10</v>
      </c>
      <c r="E383" s="119">
        <f t="shared" si="198"/>
        <v>3</v>
      </c>
      <c r="F383" s="119">
        <f t="shared" si="199"/>
        <v>65.400000000000006</v>
      </c>
      <c r="G383" s="120">
        <f t="shared" si="200"/>
        <v>21.8</v>
      </c>
      <c r="H383" s="119">
        <f t="shared" si="201"/>
        <v>23.14</v>
      </c>
      <c r="I383" s="119">
        <f t="shared" si="202"/>
        <v>20.25</v>
      </c>
      <c r="J383" s="125">
        <f t="shared" ref="J383:J394" si="204">D383-G383</f>
        <v>-21.8</v>
      </c>
      <c r="K383" s="120">
        <f t="shared" si="203"/>
        <v>1.4563996704201774</v>
      </c>
      <c r="AM383" s="119"/>
      <c r="AN383" s="132"/>
      <c r="AO383" s="132">
        <v>10</v>
      </c>
      <c r="BA383" s="127"/>
      <c r="BI383" s="119">
        <v>20.25</v>
      </c>
      <c r="BN383" s="119">
        <v>22.01</v>
      </c>
      <c r="BQ383" s="119">
        <v>23.14</v>
      </c>
      <c r="CC383" s="133"/>
    </row>
    <row r="384" spans="1:81">
      <c r="A384" s="119"/>
      <c r="B384" s="132"/>
      <c r="C384" s="132">
        <v>20</v>
      </c>
      <c r="E384" s="119">
        <f t="shared" si="198"/>
        <v>3</v>
      </c>
      <c r="F384" s="119">
        <f t="shared" si="199"/>
        <v>65.14</v>
      </c>
      <c r="G384" s="120">
        <f t="shared" si="200"/>
        <v>21.713333333333335</v>
      </c>
      <c r="H384" s="119">
        <f t="shared" si="201"/>
        <v>22.96</v>
      </c>
      <c r="I384" s="119">
        <f t="shared" si="202"/>
        <v>20.2</v>
      </c>
      <c r="J384" s="125">
        <f t="shared" si="204"/>
        <v>-21.713333333333335</v>
      </c>
      <c r="K384" s="120">
        <f t="shared" si="203"/>
        <v>1.3991902420090472</v>
      </c>
      <c r="AM384" s="119"/>
      <c r="AN384" s="132"/>
      <c r="AO384" s="132">
        <v>20</v>
      </c>
      <c r="BA384" s="127"/>
      <c r="BI384" s="119">
        <v>20.2</v>
      </c>
      <c r="BN384" s="119">
        <v>21.98</v>
      </c>
      <c r="BQ384" s="119">
        <v>22.96</v>
      </c>
      <c r="CC384" s="133"/>
    </row>
    <row r="385" spans="1:81">
      <c r="A385" s="119"/>
      <c r="B385" s="132"/>
      <c r="C385" s="132">
        <v>30</v>
      </c>
      <c r="E385" s="119">
        <f t="shared" si="198"/>
        <v>3</v>
      </c>
      <c r="F385" s="119">
        <f t="shared" si="199"/>
        <v>64.959999999999994</v>
      </c>
      <c r="G385" s="120">
        <f t="shared" si="200"/>
        <v>21.653333333333332</v>
      </c>
      <c r="H385" s="119">
        <f t="shared" si="201"/>
        <v>22.81</v>
      </c>
      <c r="I385" s="119">
        <f t="shared" si="202"/>
        <v>20.2</v>
      </c>
      <c r="J385" s="125">
        <f t="shared" si="204"/>
        <v>-21.653333333333332</v>
      </c>
      <c r="K385" s="120">
        <f t="shared" si="203"/>
        <v>1.3300501243687521</v>
      </c>
      <c r="AM385" s="119"/>
      <c r="AN385" s="132"/>
      <c r="AO385" s="132">
        <v>30</v>
      </c>
      <c r="BA385" s="127"/>
      <c r="BI385" s="119">
        <v>20.2</v>
      </c>
      <c r="BN385" s="119">
        <v>21.95</v>
      </c>
      <c r="BQ385" s="119">
        <v>22.81</v>
      </c>
      <c r="CC385" s="133"/>
    </row>
    <row r="386" spans="1:81">
      <c r="A386" s="119"/>
      <c r="B386" s="132"/>
      <c r="C386" s="132">
        <v>50</v>
      </c>
      <c r="E386" s="119">
        <f t="shared" si="198"/>
        <v>3</v>
      </c>
      <c r="F386" s="119">
        <f t="shared" si="199"/>
        <v>64.78</v>
      </c>
      <c r="G386" s="120">
        <f t="shared" si="200"/>
        <v>21.593333333333334</v>
      </c>
      <c r="H386" s="119">
        <f t="shared" si="201"/>
        <v>22.79</v>
      </c>
      <c r="I386" s="119">
        <f t="shared" si="202"/>
        <v>20.14</v>
      </c>
      <c r="J386" s="125">
        <f t="shared" si="204"/>
        <v>-21.593333333333334</v>
      </c>
      <c r="K386" s="120">
        <f t="shared" si="203"/>
        <v>1.3435152895792932</v>
      </c>
      <c r="AM386" s="119"/>
      <c r="AN386" s="132"/>
      <c r="AO386" s="132">
        <v>50</v>
      </c>
      <c r="BA386" s="127"/>
      <c r="BI386" s="119">
        <v>20.14</v>
      </c>
      <c r="BN386" s="119">
        <v>21.85</v>
      </c>
      <c r="BQ386" s="119">
        <v>22.79</v>
      </c>
      <c r="CC386" s="133"/>
    </row>
    <row r="387" spans="1:81">
      <c r="A387" s="119"/>
      <c r="B387" s="132"/>
      <c r="C387" s="132">
        <v>75</v>
      </c>
      <c r="E387" s="119">
        <f t="shared" si="198"/>
        <v>3</v>
      </c>
      <c r="F387" s="119">
        <f t="shared" si="199"/>
        <v>61.72</v>
      </c>
      <c r="G387" s="120">
        <f t="shared" si="200"/>
        <v>20.573333333333334</v>
      </c>
      <c r="H387" s="119">
        <f t="shared" si="201"/>
        <v>22.78</v>
      </c>
      <c r="I387" s="119">
        <f t="shared" si="202"/>
        <v>17.12</v>
      </c>
      <c r="J387" s="125">
        <f t="shared" si="204"/>
        <v>-20.573333333333334</v>
      </c>
      <c r="K387" s="120">
        <f t="shared" si="203"/>
        <v>3.0289492127359026</v>
      </c>
      <c r="AM387" s="119"/>
      <c r="AN387" s="132"/>
      <c r="AO387" s="132">
        <v>75</v>
      </c>
      <c r="BA387" s="127"/>
      <c r="BI387" s="119">
        <v>17.12</v>
      </c>
      <c r="BN387" s="119">
        <v>21.82</v>
      </c>
      <c r="BQ387" s="119">
        <v>22.78</v>
      </c>
      <c r="CC387" s="133"/>
    </row>
    <row r="388" spans="1:81">
      <c r="A388" s="119"/>
      <c r="B388" s="132"/>
      <c r="C388" s="132">
        <v>100</v>
      </c>
      <c r="E388" s="119">
        <f t="shared" si="198"/>
        <v>3</v>
      </c>
      <c r="F388" s="119">
        <f t="shared" si="199"/>
        <v>58.660000000000004</v>
      </c>
      <c r="G388" s="120">
        <f t="shared" si="200"/>
        <v>19.553333333333335</v>
      </c>
      <c r="H388" s="119">
        <f t="shared" si="201"/>
        <v>22.57</v>
      </c>
      <c r="I388" s="119">
        <f t="shared" si="202"/>
        <v>14.64</v>
      </c>
      <c r="J388" s="125">
        <f t="shared" si="204"/>
        <v>-19.553333333333335</v>
      </c>
      <c r="K388" s="120">
        <f t="shared" si="203"/>
        <v>4.2917634293298574</v>
      </c>
      <c r="AM388" s="119"/>
      <c r="AN388" s="132"/>
      <c r="AO388" s="132">
        <v>100</v>
      </c>
      <c r="BA388" s="127"/>
      <c r="BI388" s="119">
        <v>14.64</v>
      </c>
      <c r="BN388" s="119">
        <v>21.45</v>
      </c>
      <c r="BQ388" s="119">
        <v>22.57</v>
      </c>
      <c r="CC388" s="133"/>
    </row>
    <row r="389" spans="1:81">
      <c r="A389" s="119"/>
      <c r="B389" s="132"/>
      <c r="C389" s="132">
        <v>150</v>
      </c>
      <c r="E389" s="119">
        <f t="shared" si="198"/>
        <v>3</v>
      </c>
      <c r="F389" s="119">
        <f t="shared" si="199"/>
        <v>49.07</v>
      </c>
      <c r="G389" s="120">
        <f t="shared" si="200"/>
        <v>16.356666666666666</v>
      </c>
      <c r="H389" s="119">
        <f t="shared" si="201"/>
        <v>19.61</v>
      </c>
      <c r="I389" s="119">
        <f t="shared" si="202"/>
        <v>12.67</v>
      </c>
      <c r="J389" s="125">
        <f t="shared" si="204"/>
        <v>-16.356666666666666</v>
      </c>
      <c r="K389" s="120">
        <f t="shared" si="203"/>
        <v>3.4902339940659193</v>
      </c>
      <c r="AM389" s="119"/>
      <c r="AN389" s="132"/>
      <c r="AO389" s="132">
        <v>150</v>
      </c>
      <c r="BA389" s="127"/>
      <c r="BI389" s="119">
        <v>12.67</v>
      </c>
      <c r="BN389" s="119">
        <v>16.79</v>
      </c>
      <c r="BQ389" s="119">
        <v>19.61</v>
      </c>
      <c r="CC389" s="133"/>
    </row>
    <row r="390" spans="1:81">
      <c r="A390" s="119"/>
      <c r="B390" s="132"/>
      <c r="C390" s="132">
        <v>200</v>
      </c>
      <c r="E390" s="119">
        <f t="shared" si="198"/>
        <v>3</v>
      </c>
      <c r="F390" s="119">
        <f t="shared" si="199"/>
        <v>42.7</v>
      </c>
      <c r="G390" s="120">
        <f t="shared" si="200"/>
        <v>14.233333333333334</v>
      </c>
      <c r="H390" s="119">
        <f t="shared" si="201"/>
        <v>18.75</v>
      </c>
      <c r="I390" s="119">
        <f t="shared" si="202"/>
        <v>10.01</v>
      </c>
      <c r="J390" s="125">
        <f t="shared" si="204"/>
        <v>-14.233333333333334</v>
      </c>
      <c r="K390" s="120">
        <f t="shared" si="203"/>
        <v>4.3773774492649435</v>
      </c>
      <c r="AM390" s="119"/>
      <c r="AN390" s="132"/>
      <c r="AO390" s="132">
        <v>200</v>
      </c>
      <c r="BA390" s="127"/>
      <c r="BI390" s="119">
        <v>10.01</v>
      </c>
      <c r="BN390" s="119">
        <v>13.94</v>
      </c>
      <c r="BQ390" s="119">
        <v>18.75</v>
      </c>
      <c r="CC390" s="133"/>
    </row>
    <row r="391" spans="1:81">
      <c r="A391" s="119"/>
      <c r="B391" s="132"/>
      <c r="C391" s="132">
        <v>300</v>
      </c>
      <c r="E391" s="119">
        <f t="shared" si="198"/>
        <v>0</v>
      </c>
      <c r="F391" s="119">
        <f t="shared" si="199"/>
        <v>0</v>
      </c>
      <c r="G391" s="120" t="e">
        <f t="shared" si="200"/>
        <v>#DIV/0!</v>
      </c>
      <c r="H391" s="119">
        <f t="shared" si="201"/>
        <v>0</v>
      </c>
      <c r="I391" s="119">
        <f t="shared" si="202"/>
        <v>0</v>
      </c>
      <c r="J391" s="125" t="e">
        <f t="shared" si="204"/>
        <v>#DIV/0!</v>
      </c>
      <c r="K391" s="120" t="e">
        <f t="shared" si="203"/>
        <v>#DIV/0!</v>
      </c>
      <c r="AM391" s="119"/>
      <c r="AN391" s="132"/>
      <c r="AO391" s="132">
        <v>300</v>
      </c>
      <c r="BA391" s="127"/>
      <c r="CC391" s="133"/>
    </row>
    <row r="392" spans="1:81">
      <c r="A392" s="119"/>
      <c r="B392" s="132"/>
      <c r="C392" s="132">
        <v>400</v>
      </c>
      <c r="E392" s="119">
        <f t="shared" si="198"/>
        <v>0</v>
      </c>
      <c r="F392" s="119">
        <f t="shared" si="199"/>
        <v>0</v>
      </c>
      <c r="G392" s="120" t="e">
        <f t="shared" si="200"/>
        <v>#DIV/0!</v>
      </c>
      <c r="H392" s="119">
        <f t="shared" si="201"/>
        <v>0</v>
      </c>
      <c r="I392" s="119">
        <f t="shared" si="202"/>
        <v>0</v>
      </c>
      <c r="J392" s="125" t="e">
        <f t="shared" si="204"/>
        <v>#DIV/0!</v>
      </c>
      <c r="K392" s="120" t="e">
        <f t="shared" si="203"/>
        <v>#DIV/0!</v>
      </c>
      <c r="AM392" s="119"/>
      <c r="AN392" s="132"/>
      <c r="AO392" s="132">
        <v>400</v>
      </c>
      <c r="BA392" s="127"/>
      <c r="CC392" s="133"/>
    </row>
    <row r="393" spans="1:81">
      <c r="A393" s="119"/>
      <c r="B393" s="132"/>
      <c r="C393" s="132">
        <v>500</v>
      </c>
      <c r="E393" s="119">
        <f t="shared" si="198"/>
        <v>0</v>
      </c>
      <c r="F393" s="119">
        <f t="shared" si="199"/>
        <v>0</v>
      </c>
      <c r="G393" s="120" t="e">
        <f t="shared" si="200"/>
        <v>#DIV/0!</v>
      </c>
      <c r="H393" s="119">
        <f t="shared" si="201"/>
        <v>0</v>
      </c>
      <c r="I393" s="119">
        <f t="shared" si="202"/>
        <v>0</v>
      </c>
      <c r="J393" s="125" t="e">
        <f t="shared" si="204"/>
        <v>#DIV/0!</v>
      </c>
      <c r="K393" s="120" t="e">
        <f t="shared" si="203"/>
        <v>#DIV/0!</v>
      </c>
      <c r="AM393" s="119"/>
      <c r="AN393" s="132"/>
      <c r="AO393" s="132">
        <v>500</v>
      </c>
      <c r="BA393" s="127"/>
      <c r="CC393" s="133"/>
    </row>
    <row r="394" spans="1:81">
      <c r="A394" s="119"/>
      <c r="B394" s="132"/>
      <c r="C394" s="132">
        <v>600</v>
      </c>
      <c r="D394" s="119"/>
      <c r="E394" s="119">
        <f t="shared" si="198"/>
        <v>0</v>
      </c>
      <c r="F394" s="119">
        <f t="shared" si="199"/>
        <v>0</v>
      </c>
      <c r="G394" s="120" t="e">
        <f t="shared" si="200"/>
        <v>#DIV/0!</v>
      </c>
      <c r="H394" s="119">
        <f t="shared" si="201"/>
        <v>0</v>
      </c>
      <c r="I394" s="119">
        <f t="shared" si="202"/>
        <v>0</v>
      </c>
      <c r="J394" s="125" t="e">
        <f t="shared" si="204"/>
        <v>#DIV/0!</v>
      </c>
      <c r="K394" s="120" t="e">
        <f t="shared" si="203"/>
        <v>#DIV/0!</v>
      </c>
      <c r="AM394" s="119"/>
      <c r="AN394" s="132"/>
      <c r="AO394" s="132">
        <v>600</v>
      </c>
      <c r="AP394" s="119"/>
      <c r="AQ394" s="119"/>
      <c r="AR394" s="119"/>
      <c r="AS394" s="119"/>
      <c r="AT394" s="119"/>
      <c r="AU394" s="119"/>
      <c r="AV394" s="119"/>
      <c r="AW394" s="119"/>
      <c r="AX394" s="119"/>
      <c r="AY394" s="119"/>
      <c r="AZ394" s="119"/>
      <c r="BA394" s="127"/>
      <c r="BB394" s="119"/>
      <c r="BC394" s="119"/>
      <c r="BD394" s="119"/>
      <c r="BE394" s="119"/>
      <c r="BF394" s="119"/>
      <c r="BG394" s="119"/>
      <c r="BH394" s="119"/>
      <c r="BI394" s="119"/>
      <c r="BJ394" s="119"/>
      <c r="BK394" s="119"/>
      <c r="BL394" s="119"/>
      <c r="BM394" s="119"/>
      <c r="BN394" s="119"/>
      <c r="BO394" s="119"/>
      <c r="BP394" s="119"/>
      <c r="BQ394" s="119"/>
      <c r="BR394" s="119"/>
      <c r="BS394" s="119"/>
      <c r="BT394" s="119"/>
      <c r="BU394" s="119"/>
      <c r="BV394" s="119"/>
      <c r="BW394" s="119"/>
      <c r="BX394" s="119"/>
      <c r="BY394" s="119"/>
      <c r="BZ394" s="119"/>
      <c r="CA394" s="119"/>
      <c r="CB394" s="119"/>
      <c r="CC394" s="133"/>
    </row>
    <row r="395" spans="1:81">
      <c r="A395" s="119"/>
      <c r="B395" s="127"/>
      <c r="C395" s="127"/>
      <c r="D395" s="119"/>
      <c r="E395" s="119"/>
      <c r="F395" s="119"/>
      <c r="G395" s="120"/>
      <c r="H395" s="119"/>
      <c r="I395" s="119"/>
      <c r="K395" s="120"/>
      <c r="AM395" s="119"/>
      <c r="AN395" s="127"/>
      <c r="AO395" s="127"/>
      <c r="AP395" s="119"/>
      <c r="AQ395" s="119"/>
      <c r="AR395" s="119"/>
      <c r="AS395" s="119"/>
      <c r="AT395" s="119"/>
      <c r="AU395" s="119"/>
      <c r="AV395" s="119"/>
      <c r="AW395" s="119"/>
      <c r="AX395" s="119"/>
      <c r="AY395" s="119"/>
      <c r="AZ395" s="119"/>
      <c r="BA395" s="127"/>
      <c r="BB395" s="119"/>
      <c r="BC395" s="119"/>
      <c r="BD395" s="119"/>
      <c r="BE395" s="119"/>
      <c r="BF395" s="119"/>
      <c r="BG395" s="119"/>
      <c r="BH395" s="119"/>
      <c r="BI395" s="119"/>
      <c r="BJ395" s="119"/>
      <c r="BK395" s="119"/>
      <c r="BL395" s="119"/>
      <c r="BM395" s="119"/>
      <c r="BN395" s="119"/>
      <c r="BO395" s="119"/>
      <c r="BP395" s="119"/>
      <c r="BQ395" s="119"/>
      <c r="BR395" s="119"/>
      <c r="BS395" s="119"/>
      <c r="BT395" s="119"/>
      <c r="BU395" s="119"/>
      <c r="BV395" s="119"/>
      <c r="BW395" s="119"/>
      <c r="BX395" s="119"/>
      <c r="BY395" s="119"/>
      <c r="BZ395" s="119"/>
      <c r="CA395" s="119"/>
      <c r="CB395" s="119"/>
      <c r="CC395" s="127"/>
    </row>
    <row r="396" spans="1:81">
      <c r="A396" s="128"/>
      <c r="B396" s="129"/>
      <c r="C396" s="129" t="s">
        <v>14</v>
      </c>
      <c r="D396" s="128"/>
      <c r="E396" s="119">
        <f>COUNT(AP396:CC396)</f>
        <v>3</v>
      </c>
      <c r="F396" s="119">
        <f>SUM(AP396:CC396)</f>
        <v>655</v>
      </c>
      <c r="G396" s="120">
        <f>AVERAGE(AP396:CC396)</f>
        <v>218.33333333333334</v>
      </c>
      <c r="H396" s="119">
        <f>MAX(AP396:CC396)</f>
        <v>310</v>
      </c>
      <c r="I396" s="119">
        <f>MIN(AP396:CC396)</f>
        <v>90</v>
      </c>
      <c r="J396" s="125">
        <f>D396-G396</f>
        <v>-218.33333333333334</v>
      </c>
      <c r="K396" s="120">
        <f>STDEV(AP396:CC396)</f>
        <v>114.49162997063728</v>
      </c>
      <c r="AM396" s="128"/>
      <c r="AN396" s="129"/>
      <c r="AO396" s="129" t="s">
        <v>14</v>
      </c>
      <c r="AP396" s="128"/>
      <c r="AQ396" s="128"/>
      <c r="AR396" s="128"/>
      <c r="AS396" s="128"/>
      <c r="AT396" s="128"/>
      <c r="AU396" s="128"/>
      <c r="AV396" s="128"/>
      <c r="AW396" s="128"/>
      <c r="AX396" s="128"/>
      <c r="AY396" s="128"/>
      <c r="AZ396" s="128"/>
      <c r="BA396" s="127"/>
      <c r="BB396" s="128"/>
      <c r="BC396" s="128"/>
      <c r="BD396" s="128"/>
      <c r="BE396" s="128"/>
      <c r="BF396" s="128"/>
      <c r="BG396" s="128"/>
      <c r="BH396" s="128"/>
      <c r="BI396" s="128">
        <v>310</v>
      </c>
      <c r="BJ396" s="128"/>
      <c r="BK396" s="128"/>
      <c r="BL396" s="128"/>
      <c r="BM396" s="128"/>
      <c r="BN396" s="128">
        <v>255</v>
      </c>
      <c r="BO396" s="128"/>
      <c r="BP396" s="128"/>
      <c r="BQ396" s="128">
        <v>90</v>
      </c>
      <c r="BR396" s="128"/>
      <c r="BS396" s="128"/>
      <c r="BT396" s="128"/>
      <c r="BU396" s="128"/>
      <c r="BV396" s="128"/>
      <c r="BW396" s="128"/>
      <c r="BX396" s="128"/>
      <c r="BY396" s="128"/>
      <c r="BZ396" s="128"/>
      <c r="CA396" s="128"/>
      <c r="CB396" s="128"/>
      <c r="CC396" s="131"/>
    </row>
    <row r="397" spans="1:81">
      <c r="A397" s="119"/>
      <c r="B397" s="132"/>
      <c r="C397" s="132" t="s">
        <v>15</v>
      </c>
      <c r="D397" s="119"/>
      <c r="E397" s="119">
        <f>COUNT(AP397:CC397)</f>
        <v>3</v>
      </c>
      <c r="F397" s="119">
        <f>SUM(AP397:CC397)</f>
        <v>1.1500000000000001</v>
      </c>
      <c r="G397" s="120">
        <f>AVERAGE(AP397:CC397)</f>
        <v>0.38333333333333336</v>
      </c>
      <c r="H397" s="119">
        <f>MAX(AP397:CC397)</f>
        <v>0.65</v>
      </c>
      <c r="I397" s="119">
        <f>MIN(AP397:CC397)</f>
        <v>0.2</v>
      </c>
      <c r="J397" s="125">
        <f>D397-G397</f>
        <v>-0.38333333333333336</v>
      </c>
      <c r="K397" s="120">
        <f>STDEV(AP397:CC397)</f>
        <v>0.23629078131263032</v>
      </c>
      <c r="AM397" s="119"/>
      <c r="AN397" s="132"/>
      <c r="AO397" s="132" t="s">
        <v>15</v>
      </c>
      <c r="AP397" s="119"/>
      <c r="AQ397" s="119"/>
      <c r="AR397" s="119"/>
      <c r="AS397" s="119"/>
      <c r="AT397" s="119"/>
      <c r="AU397" s="119"/>
      <c r="AV397" s="119"/>
      <c r="AW397" s="119"/>
      <c r="AX397" s="119"/>
      <c r="AY397" s="119"/>
      <c r="AZ397" s="119"/>
      <c r="BA397" s="127"/>
      <c r="BB397" s="119"/>
      <c r="BC397" s="119"/>
      <c r="BD397" s="119"/>
      <c r="BE397" s="119"/>
      <c r="BF397" s="119"/>
      <c r="BG397" s="119"/>
      <c r="BH397" s="119"/>
      <c r="BI397" s="119">
        <v>0.65</v>
      </c>
      <c r="BJ397" s="119"/>
      <c r="BK397" s="119"/>
      <c r="BL397" s="119"/>
      <c r="BM397" s="119"/>
      <c r="BN397" s="119">
        <v>0.2</v>
      </c>
      <c r="BO397" s="119"/>
      <c r="BP397" s="119"/>
      <c r="BQ397" s="119">
        <v>0.3</v>
      </c>
      <c r="BR397" s="119"/>
      <c r="BS397" s="119"/>
      <c r="BT397" s="119"/>
      <c r="BU397" s="119"/>
      <c r="BV397" s="119"/>
      <c r="BW397" s="119"/>
      <c r="BX397" s="119"/>
      <c r="BY397" s="119"/>
      <c r="BZ397" s="119"/>
      <c r="CA397" s="119"/>
      <c r="CB397" s="119"/>
      <c r="CC397" s="133"/>
    </row>
    <row r="398" spans="1:81">
      <c r="A398" s="119" t="s">
        <v>0</v>
      </c>
      <c r="B398" s="119" t="s">
        <v>1</v>
      </c>
      <c r="C398" s="119" t="s">
        <v>2</v>
      </c>
      <c r="D398" s="123"/>
      <c r="E398" s="119" t="s">
        <v>3</v>
      </c>
      <c r="F398" s="119" t="s">
        <v>74</v>
      </c>
      <c r="G398" s="120" t="s">
        <v>4</v>
      </c>
      <c r="H398" s="119" t="s">
        <v>5</v>
      </c>
      <c r="I398" s="119" t="s">
        <v>6</v>
      </c>
      <c r="J398" s="120" t="s">
        <v>7</v>
      </c>
      <c r="K398" s="120" t="s">
        <v>8</v>
      </c>
      <c r="AM398" s="123" t="s">
        <v>10</v>
      </c>
      <c r="AN398" s="123" t="s">
        <v>11</v>
      </c>
      <c r="AO398" s="123" t="s">
        <v>12</v>
      </c>
      <c r="AP398" s="123">
        <v>2007</v>
      </c>
      <c r="AQ398" s="119">
        <v>2006</v>
      </c>
      <c r="AR398" s="119">
        <v>2005</v>
      </c>
      <c r="AS398" s="123">
        <v>2004</v>
      </c>
      <c r="AT398" s="123">
        <v>2003</v>
      </c>
      <c r="AU398" s="123"/>
      <c r="AV398" s="123"/>
      <c r="AW398" s="123"/>
      <c r="AX398" s="123"/>
      <c r="AY398" s="123"/>
      <c r="AZ398" s="123"/>
      <c r="BA398" s="122">
        <v>1996</v>
      </c>
      <c r="BB398" s="123">
        <v>1995</v>
      </c>
      <c r="BC398" s="123">
        <v>1994</v>
      </c>
      <c r="BD398" s="123"/>
      <c r="BE398" s="123">
        <v>1992</v>
      </c>
      <c r="BF398" s="123">
        <v>1991</v>
      </c>
      <c r="BG398" s="123">
        <v>1990</v>
      </c>
      <c r="BH398" s="123">
        <v>1990</v>
      </c>
      <c r="BI398" s="123">
        <v>1990</v>
      </c>
      <c r="BJ398" s="123">
        <v>1989</v>
      </c>
      <c r="BK398" s="123">
        <v>1989</v>
      </c>
      <c r="BL398" s="123">
        <v>1988</v>
      </c>
      <c r="BM398" s="123">
        <v>1987</v>
      </c>
      <c r="BN398" s="123">
        <v>1987</v>
      </c>
      <c r="BO398" s="123">
        <v>1986</v>
      </c>
      <c r="BP398" s="123">
        <v>1986</v>
      </c>
      <c r="BQ398" s="123">
        <v>1986</v>
      </c>
      <c r="BR398" s="123">
        <v>1985</v>
      </c>
      <c r="BS398" s="123">
        <v>1985</v>
      </c>
      <c r="BT398" s="123">
        <v>1985</v>
      </c>
      <c r="BU398" s="123">
        <v>1984</v>
      </c>
      <c r="BV398" s="123">
        <v>1984</v>
      </c>
      <c r="BW398" s="123">
        <v>1984</v>
      </c>
      <c r="BX398" s="123">
        <v>1983</v>
      </c>
      <c r="BY398" s="123">
        <v>1983</v>
      </c>
      <c r="BZ398" s="123">
        <v>1983</v>
      </c>
      <c r="CA398" s="123">
        <v>1982</v>
      </c>
      <c r="CB398" s="123">
        <v>1981</v>
      </c>
      <c r="CC398" s="123">
        <v>1980</v>
      </c>
    </row>
    <row r="399" spans="1:81">
      <c r="A399" s="123">
        <v>11</v>
      </c>
      <c r="B399" s="124">
        <v>58</v>
      </c>
      <c r="C399" s="124" t="s">
        <v>13</v>
      </c>
      <c r="D399" s="123"/>
      <c r="E399" s="119">
        <f t="shared" ref="E399:E412" si="205">COUNT(AP399:CC399)</f>
        <v>8</v>
      </c>
      <c r="F399" s="119">
        <f t="shared" ref="F399:F412" si="206">SUM(AP399:CC399)</f>
        <v>109</v>
      </c>
      <c r="G399" s="120">
        <f t="shared" ref="G399:G412" si="207">AVERAGE(AP399:CC399)</f>
        <v>13.625</v>
      </c>
      <c r="H399" s="119">
        <f t="shared" ref="H399:H412" si="208">MAX(AP399:CC399)</f>
        <v>22</v>
      </c>
      <c r="I399" s="119">
        <f t="shared" ref="I399:I412" si="209">MIN(AP399:CC399)</f>
        <v>4</v>
      </c>
      <c r="J399" s="125">
        <f t="shared" ref="J399:J412" si="210">D399-G399</f>
        <v>-13.625</v>
      </c>
      <c r="K399" s="120">
        <f t="shared" ref="K399:K412" si="211">STDEV(AP399:CC399)</f>
        <v>6.4351157165752886</v>
      </c>
      <c r="AM399" s="123">
        <v>11</v>
      </c>
      <c r="AN399" s="124">
        <v>58</v>
      </c>
      <c r="AO399" s="124" t="s">
        <v>13</v>
      </c>
      <c r="AP399" s="123"/>
      <c r="AQ399" s="123"/>
      <c r="AR399" s="123"/>
      <c r="AS399" s="123">
        <v>5</v>
      </c>
      <c r="AT399" s="123">
        <v>18</v>
      </c>
      <c r="AU399" s="123"/>
      <c r="AV399" s="123"/>
      <c r="AW399" s="123"/>
      <c r="AX399" s="123"/>
      <c r="AY399" s="123"/>
      <c r="AZ399" s="123"/>
      <c r="BA399" s="127"/>
      <c r="BB399" s="123">
        <v>17</v>
      </c>
      <c r="BC399" s="123"/>
      <c r="BD399" s="123"/>
      <c r="BE399" s="123"/>
      <c r="BF399" s="123"/>
      <c r="BG399" s="123"/>
      <c r="BH399" s="123">
        <v>13</v>
      </c>
      <c r="BI399" s="123"/>
      <c r="BJ399" s="123"/>
      <c r="BK399" s="123">
        <v>22</v>
      </c>
      <c r="BL399" s="123"/>
      <c r="BM399" s="123"/>
      <c r="BN399" s="123"/>
      <c r="BO399" s="123"/>
      <c r="BP399" s="123">
        <v>18</v>
      </c>
      <c r="BQ399" s="123"/>
      <c r="BR399" s="123"/>
      <c r="BS399" s="123"/>
      <c r="BT399" s="123"/>
      <c r="BU399" s="123">
        <v>12</v>
      </c>
      <c r="BV399" s="123"/>
      <c r="BW399" s="123"/>
      <c r="BX399" s="123"/>
      <c r="BY399" s="123"/>
      <c r="BZ399" s="123">
        <v>4</v>
      </c>
      <c r="CA399" s="123"/>
      <c r="CB399" s="123"/>
      <c r="CC399" s="126"/>
    </row>
    <row r="400" spans="1:81">
      <c r="A400" s="119"/>
      <c r="B400" s="132"/>
      <c r="C400" s="129">
        <v>0</v>
      </c>
      <c r="D400" s="128"/>
      <c r="E400" s="119">
        <f t="shared" si="205"/>
        <v>8</v>
      </c>
      <c r="F400" s="119">
        <f t="shared" si="206"/>
        <v>188.40000000000003</v>
      </c>
      <c r="G400" s="120">
        <f t="shared" si="207"/>
        <v>23.550000000000004</v>
      </c>
      <c r="H400" s="119">
        <f t="shared" si="208"/>
        <v>24.6</v>
      </c>
      <c r="I400" s="119">
        <f t="shared" si="209"/>
        <v>22.4</v>
      </c>
      <c r="J400" s="125">
        <f t="shared" si="210"/>
        <v>-23.550000000000004</v>
      </c>
      <c r="K400" s="120">
        <f t="shared" si="211"/>
        <v>0.74450366975973681</v>
      </c>
      <c r="AM400" s="119"/>
      <c r="AN400" s="132"/>
      <c r="AO400" s="129">
        <v>0</v>
      </c>
      <c r="AP400" s="128"/>
      <c r="AQ400" s="128"/>
      <c r="AR400" s="128"/>
      <c r="AS400" s="128">
        <v>24.6</v>
      </c>
      <c r="AT400" s="128">
        <v>23.2</v>
      </c>
      <c r="AU400" s="128"/>
      <c r="AV400" s="128"/>
      <c r="AW400" s="128"/>
      <c r="AX400" s="128"/>
      <c r="AY400" s="128"/>
      <c r="AZ400" s="128"/>
      <c r="BA400" s="127"/>
      <c r="BB400" s="128">
        <v>23.6</v>
      </c>
      <c r="BC400" s="128"/>
      <c r="BD400" s="128"/>
      <c r="BE400" s="128"/>
      <c r="BF400" s="128"/>
      <c r="BG400" s="128"/>
      <c r="BH400" s="128">
        <v>22.4</v>
      </c>
      <c r="BI400" s="128"/>
      <c r="BJ400" s="128"/>
      <c r="BK400" s="128">
        <v>23</v>
      </c>
      <c r="BL400" s="128"/>
      <c r="BM400" s="128"/>
      <c r="BN400" s="128"/>
      <c r="BO400" s="128"/>
      <c r="BP400" s="128">
        <v>23.8</v>
      </c>
      <c r="BQ400" s="128"/>
      <c r="BR400" s="128"/>
      <c r="BS400" s="128"/>
      <c r="BT400" s="128"/>
      <c r="BU400" s="128">
        <v>23.3</v>
      </c>
      <c r="BV400" s="128"/>
      <c r="BW400" s="128"/>
      <c r="BX400" s="128"/>
      <c r="BY400" s="128"/>
      <c r="BZ400" s="128">
        <v>24.5</v>
      </c>
      <c r="CA400" s="128"/>
      <c r="CB400" s="128"/>
      <c r="CC400" s="131"/>
    </row>
    <row r="401" spans="1:81">
      <c r="A401" s="119"/>
      <c r="B401" s="132"/>
      <c r="C401" s="132">
        <v>10</v>
      </c>
      <c r="E401" s="119">
        <f t="shared" si="205"/>
        <v>8</v>
      </c>
      <c r="F401" s="119">
        <f t="shared" si="206"/>
        <v>184.67</v>
      </c>
      <c r="G401" s="120">
        <f t="shared" si="207"/>
        <v>23.083749999999998</v>
      </c>
      <c r="H401" s="119">
        <f t="shared" si="208"/>
        <v>24.75</v>
      </c>
      <c r="I401" s="119">
        <f t="shared" si="209"/>
        <v>20.21</v>
      </c>
      <c r="J401" s="125">
        <f t="shared" si="210"/>
        <v>-23.083749999999998</v>
      </c>
      <c r="K401" s="120">
        <f t="shared" si="211"/>
        <v>1.4687695287455511</v>
      </c>
      <c r="AM401" s="119"/>
      <c r="AN401" s="132"/>
      <c r="AO401" s="132">
        <v>10</v>
      </c>
      <c r="AQ401" s="135"/>
      <c r="AR401" s="135"/>
      <c r="AS401" s="135">
        <v>24.6</v>
      </c>
      <c r="AT401" s="135">
        <v>23.1</v>
      </c>
      <c r="BA401" s="127"/>
      <c r="BB401" s="121">
        <v>23.38</v>
      </c>
      <c r="BH401" s="119">
        <v>20.21</v>
      </c>
      <c r="BK401" s="119">
        <v>21.86</v>
      </c>
      <c r="BP401" s="119">
        <v>23.39</v>
      </c>
      <c r="BU401" s="119">
        <v>23.38</v>
      </c>
      <c r="BZ401" s="119">
        <v>24.75</v>
      </c>
      <c r="CC401" s="133"/>
    </row>
    <row r="402" spans="1:81">
      <c r="A402" s="119"/>
      <c r="B402" s="132"/>
      <c r="C402" s="132">
        <v>20</v>
      </c>
      <c r="E402" s="119">
        <f t="shared" si="205"/>
        <v>8</v>
      </c>
      <c r="F402" s="119">
        <f t="shared" si="206"/>
        <v>184.65000000000003</v>
      </c>
      <c r="G402" s="120">
        <f t="shared" si="207"/>
        <v>23.081250000000004</v>
      </c>
      <c r="H402" s="119">
        <f t="shared" si="208"/>
        <v>24.75</v>
      </c>
      <c r="I402" s="119">
        <f t="shared" si="209"/>
        <v>20.21</v>
      </c>
      <c r="J402" s="125">
        <f t="shared" si="210"/>
        <v>-23.081250000000004</v>
      </c>
      <c r="K402" s="120">
        <f t="shared" si="211"/>
        <v>1.466496675754841</v>
      </c>
      <c r="AM402" s="119"/>
      <c r="AN402" s="132"/>
      <c r="AO402" s="132">
        <v>20</v>
      </c>
      <c r="AQ402" s="135"/>
      <c r="AR402" s="135"/>
      <c r="AS402" s="135">
        <v>24.59</v>
      </c>
      <c r="AT402" s="135">
        <v>23.12</v>
      </c>
      <c r="BA402" s="127"/>
      <c r="BB402" s="121">
        <v>23.38</v>
      </c>
      <c r="BH402" s="119">
        <v>20.21</v>
      </c>
      <c r="BK402" s="119">
        <v>21.86</v>
      </c>
      <c r="BP402" s="119">
        <v>23.38</v>
      </c>
      <c r="BU402" s="119">
        <v>23.36</v>
      </c>
      <c r="BZ402" s="119">
        <v>24.75</v>
      </c>
      <c r="CC402" s="133"/>
    </row>
    <row r="403" spans="1:81">
      <c r="A403" s="119"/>
      <c r="B403" s="132"/>
      <c r="C403" s="132">
        <v>30</v>
      </c>
      <c r="E403" s="119">
        <f t="shared" si="205"/>
        <v>8</v>
      </c>
      <c r="F403" s="119">
        <f t="shared" si="206"/>
        <v>184.61999999999998</v>
      </c>
      <c r="G403" s="120">
        <f t="shared" si="207"/>
        <v>23.077499999999997</v>
      </c>
      <c r="H403" s="119">
        <f t="shared" si="208"/>
        <v>24.73</v>
      </c>
      <c r="I403" s="119">
        <f t="shared" si="209"/>
        <v>20.22</v>
      </c>
      <c r="J403" s="125">
        <f t="shared" si="210"/>
        <v>-23.077499999999997</v>
      </c>
      <c r="K403" s="120">
        <f t="shared" si="211"/>
        <v>1.4641208966475416</v>
      </c>
      <c r="AM403" s="119"/>
      <c r="AN403" s="132"/>
      <c r="AO403" s="132">
        <v>30</v>
      </c>
      <c r="AQ403" s="135"/>
      <c r="AR403" s="135"/>
      <c r="AS403" s="135">
        <v>24.59</v>
      </c>
      <c r="AT403" s="135">
        <v>23.13</v>
      </c>
      <c r="BA403" s="127"/>
      <c r="BB403" s="121">
        <v>23.38</v>
      </c>
      <c r="BH403" s="119">
        <v>20.22</v>
      </c>
      <c r="BK403" s="119">
        <v>21.83</v>
      </c>
      <c r="BP403" s="119">
        <v>23.38</v>
      </c>
      <c r="BU403" s="119">
        <v>23.36</v>
      </c>
      <c r="BZ403" s="119">
        <v>24.73</v>
      </c>
      <c r="CC403" s="133"/>
    </row>
    <row r="404" spans="1:81">
      <c r="A404" s="119"/>
      <c r="B404" s="132"/>
      <c r="C404" s="132">
        <v>50</v>
      </c>
      <c r="E404" s="119">
        <f t="shared" si="205"/>
        <v>8</v>
      </c>
      <c r="F404" s="119">
        <f t="shared" si="206"/>
        <v>184.29999999999995</v>
      </c>
      <c r="G404" s="120">
        <f t="shared" si="207"/>
        <v>23.037499999999994</v>
      </c>
      <c r="H404" s="119">
        <f t="shared" si="208"/>
        <v>24.59</v>
      </c>
      <c r="I404" s="119">
        <f t="shared" si="209"/>
        <v>20.27</v>
      </c>
      <c r="J404" s="125">
        <f t="shared" si="210"/>
        <v>-23.037499999999994</v>
      </c>
      <c r="K404" s="120">
        <f t="shared" si="211"/>
        <v>1.4482773017820667</v>
      </c>
      <c r="AM404" s="119"/>
      <c r="AN404" s="132"/>
      <c r="AO404" s="132">
        <v>50</v>
      </c>
      <c r="AQ404" s="135"/>
      <c r="AR404" s="135"/>
      <c r="AS404" s="135">
        <v>24.59</v>
      </c>
      <c r="AT404" s="135">
        <v>23.11</v>
      </c>
      <c r="BA404" s="127"/>
      <c r="BB404" s="121">
        <v>23.4</v>
      </c>
      <c r="BH404" s="119">
        <v>20.27</v>
      </c>
      <c r="BK404" s="119">
        <v>21.65</v>
      </c>
      <c r="BP404" s="119">
        <v>23.38</v>
      </c>
      <c r="BU404" s="119">
        <v>23.33</v>
      </c>
      <c r="BZ404" s="119">
        <v>24.57</v>
      </c>
      <c r="CC404" s="133"/>
    </row>
    <row r="405" spans="1:81">
      <c r="A405" s="119"/>
      <c r="B405" s="132"/>
      <c r="C405" s="132">
        <v>75</v>
      </c>
      <c r="E405" s="119">
        <f t="shared" si="205"/>
        <v>7</v>
      </c>
      <c r="F405" s="119">
        <f t="shared" si="206"/>
        <v>160.31</v>
      </c>
      <c r="G405" s="120">
        <f t="shared" si="207"/>
        <v>22.901428571428571</v>
      </c>
      <c r="H405" s="119">
        <f t="shared" si="208"/>
        <v>24.58</v>
      </c>
      <c r="I405" s="119">
        <f t="shared" si="209"/>
        <v>20.13</v>
      </c>
      <c r="J405" s="125">
        <f t="shared" si="210"/>
        <v>-22.901428571428571</v>
      </c>
      <c r="K405" s="120">
        <f t="shared" si="211"/>
        <v>1.5322905356734036</v>
      </c>
      <c r="AM405" s="119"/>
      <c r="AN405" s="132"/>
      <c r="AO405" s="132">
        <v>75</v>
      </c>
      <c r="AQ405" s="135"/>
      <c r="AR405" s="135"/>
      <c r="AS405" s="135">
        <v>24.58</v>
      </c>
      <c r="BA405" s="127"/>
      <c r="BB405" s="121">
        <v>23.4</v>
      </c>
      <c r="BH405" s="119">
        <v>20.13</v>
      </c>
      <c r="BK405" s="119">
        <v>21.57</v>
      </c>
      <c r="BP405" s="119">
        <v>23.36</v>
      </c>
      <c r="BU405" s="119">
        <v>23.26</v>
      </c>
      <c r="BZ405" s="119">
        <v>24.01</v>
      </c>
      <c r="CC405" s="133"/>
    </row>
    <row r="406" spans="1:81">
      <c r="A406" s="119"/>
      <c r="B406" s="132"/>
      <c r="C406" s="132">
        <v>100</v>
      </c>
      <c r="E406" s="119">
        <f t="shared" si="205"/>
        <v>8</v>
      </c>
      <c r="F406" s="119">
        <f t="shared" si="206"/>
        <v>170.99</v>
      </c>
      <c r="G406" s="120">
        <f t="shared" si="207"/>
        <v>21.373750000000001</v>
      </c>
      <c r="H406" s="119">
        <f t="shared" si="208"/>
        <v>23.4</v>
      </c>
      <c r="I406" s="119">
        <f t="shared" si="209"/>
        <v>18.329999999999998</v>
      </c>
      <c r="J406" s="125">
        <f t="shared" si="210"/>
        <v>-21.373750000000001</v>
      </c>
      <c r="K406" s="120">
        <f t="shared" si="211"/>
        <v>1.9150750638029836</v>
      </c>
      <c r="AM406" s="119"/>
      <c r="AN406" s="132"/>
      <c r="AO406" s="132">
        <v>100</v>
      </c>
      <c r="AQ406" s="135"/>
      <c r="AR406" s="135"/>
      <c r="AS406" s="135">
        <v>22.51</v>
      </c>
      <c r="AT406" s="121">
        <v>18.329999999999998</v>
      </c>
      <c r="BA406" s="127"/>
      <c r="BB406" s="121">
        <v>23.4</v>
      </c>
      <c r="BH406" s="119">
        <v>18.739999999999998</v>
      </c>
      <c r="BK406" s="119">
        <v>21.43</v>
      </c>
      <c r="BP406" s="119">
        <v>23.31</v>
      </c>
      <c r="BU406" s="119">
        <v>21.94</v>
      </c>
      <c r="BZ406" s="119">
        <v>21.33</v>
      </c>
      <c r="CC406" s="133"/>
    </row>
    <row r="407" spans="1:81">
      <c r="A407" s="119"/>
      <c r="B407" s="132"/>
      <c r="C407" s="132">
        <v>150</v>
      </c>
      <c r="E407" s="119">
        <f t="shared" si="205"/>
        <v>8</v>
      </c>
      <c r="F407" s="119">
        <f t="shared" si="206"/>
        <v>155.31</v>
      </c>
      <c r="G407" s="120">
        <f t="shared" si="207"/>
        <v>19.41375</v>
      </c>
      <c r="H407" s="119">
        <f t="shared" si="208"/>
        <v>22.97</v>
      </c>
      <c r="I407" s="119">
        <f t="shared" si="209"/>
        <v>15.36</v>
      </c>
      <c r="J407" s="125">
        <f t="shared" si="210"/>
        <v>-19.41375</v>
      </c>
      <c r="K407" s="120">
        <f t="shared" si="211"/>
        <v>2.4902606719549825</v>
      </c>
      <c r="AM407" s="119"/>
      <c r="AN407" s="132"/>
      <c r="AO407" s="132">
        <v>150</v>
      </c>
      <c r="AQ407" s="135"/>
      <c r="AR407" s="135"/>
      <c r="AS407" s="135">
        <v>20.94</v>
      </c>
      <c r="AT407" s="135">
        <v>17.29</v>
      </c>
      <c r="BA407" s="127"/>
      <c r="BB407" s="121">
        <v>21.25</v>
      </c>
      <c r="BH407" s="119">
        <v>15.36</v>
      </c>
      <c r="BK407" s="119">
        <v>20.68</v>
      </c>
      <c r="BP407" s="119">
        <v>22.97</v>
      </c>
      <c r="BU407" s="119">
        <v>17.91</v>
      </c>
      <c r="BZ407" s="119">
        <v>18.91</v>
      </c>
      <c r="CC407" s="133"/>
    </row>
    <row r="408" spans="1:81">
      <c r="A408" s="119"/>
      <c r="B408" s="132"/>
      <c r="C408" s="132">
        <v>200</v>
      </c>
      <c r="E408" s="119">
        <f t="shared" si="205"/>
        <v>8</v>
      </c>
      <c r="F408" s="119">
        <f t="shared" si="206"/>
        <v>139.82999999999998</v>
      </c>
      <c r="G408" s="120">
        <f t="shared" si="207"/>
        <v>17.478749999999998</v>
      </c>
      <c r="H408" s="119">
        <f t="shared" si="208"/>
        <v>20.329999999999998</v>
      </c>
      <c r="I408" s="119">
        <f t="shared" si="209"/>
        <v>13.54</v>
      </c>
      <c r="J408" s="125">
        <f t="shared" si="210"/>
        <v>-17.478749999999998</v>
      </c>
      <c r="K408" s="120">
        <f t="shared" si="211"/>
        <v>2.3824863213518452</v>
      </c>
      <c r="AM408" s="119"/>
      <c r="AN408" s="132"/>
      <c r="AO408" s="132">
        <v>200</v>
      </c>
      <c r="AQ408" s="135"/>
      <c r="AR408" s="135"/>
      <c r="AS408" s="135">
        <v>19.05</v>
      </c>
      <c r="AT408" s="121">
        <v>16.89</v>
      </c>
      <c r="BA408" s="127"/>
      <c r="BB408" s="121">
        <v>18.97</v>
      </c>
      <c r="BH408" s="119">
        <v>13.54</v>
      </c>
      <c r="BK408" s="119">
        <v>18.7</v>
      </c>
      <c r="BP408" s="119">
        <v>20.329999999999998</v>
      </c>
      <c r="BU408" s="119">
        <v>14.42</v>
      </c>
      <c r="BZ408" s="119">
        <v>17.93</v>
      </c>
      <c r="CC408" s="133"/>
    </row>
    <row r="409" spans="1:81">
      <c r="A409" s="119"/>
      <c r="B409" s="132"/>
      <c r="C409" s="132">
        <v>300</v>
      </c>
      <c r="E409" s="119">
        <f t="shared" si="205"/>
        <v>3</v>
      </c>
      <c r="F409" s="119">
        <f t="shared" si="206"/>
        <v>50.17</v>
      </c>
      <c r="G409" s="120">
        <f t="shared" si="207"/>
        <v>16.723333333333333</v>
      </c>
      <c r="H409" s="119">
        <f t="shared" si="208"/>
        <v>17.309999999999999</v>
      </c>
      <c r="I409" s="119">
        <f t="shared" si="209"/>
        <v>16.02</v>
      </c>
      <c r="J409" s="125">
        <f t="shared" si="210"/>
        <v>-16.723333333333333</v>
      </c>
      <c r="K409" s="120">
        <f t="shared" si="211"/>
        <v>0.65286547874223899</v>
      </c>
      <c r="AM409" s="119"/>
      <c r="AN409" s="132"/>
      <c r="AO409" s="132">
        <v>300</v>
      </c>
      <c r="AQ409" s="135"/>
      <c r="AR409" s="135"/>
      <c r="AS409" s="135">
        <v>17.309999999999999</v>
      </c>
      <c r="AT409" s="121">
        <v>16.02</v>
      </c>
      <c r="BA409" s="127"/>
      <c r="BB409" s="121">
        <v>16.84</v>
      </c>
      <c r="CC409" s="133"/>
    </row>
    <row r="410" spans="1:81">
      <c r="A410" s="119"/>
      <c r="B410" s="132"/>
      <c r="C410" s="132">
        <v>400</v>
      </c>
      <c r="E410" s="119">
        <f t="shared" si="205"/>
        <v>3</v>
      </c>
      <c r="F410" s="119">
        <f t="shared" si="206"/>
        <v>43.720000000000006</v>
      </c>
      <c r="G410" s="120">
        <f t="shared" si="207"/>
        <v>14.573333333333336</v>
      </c>
      <c r="H410" s="119">
        <f t="shared" si="208"/>
        <v>15.63</v>
      </c>
      <c r="I410" s="119">
        <f t="shared" si="209"/>
        <v>13.71</v>
      </c>
      <c r="J410" s="125">
        <f t="shared" si="210"/>
        <v>-14.573333333333336</v>
      </c>
      <c r="K410" s="120">
        <f t="shared" si="211"/>
        <v>0.97449132029656027</v>
      </c>
      <c r="AM410" s="119"/>
      <c r="AN410" s="132"/>
      <c r="AO410" s="132">
        <v>400</v>
      </c>
      <c r="AQ410" s="135"/>
      <c r="AR410" s="135"/>
      <c r="AS410" s="135">
        <v>15.63</v>
      </c>
      <c r="AT410" s="121">
        <v>13.71</v>
      </c>
      <c r="BA410" s="127"/>
      <c r="BB410" s="121">
        <v>14.38</v>
      </c>
      <c r="CC410" s="133"/>
    </row>
    <row r="411" spans="1:81">
      <c r="A411" s="119"/>
      <c r="B411" s="132"/>
      <c r="C411" s="132">
        <v>500</v>
      </c>
      <c r="E411" s="119">
        <f t="shared" si="205"/>
        <v>2</v>
      </c>
      <c r="F411" s="119">
        <f t="shared" si="206"/>
        <v>23.619999999999997</v>
      </c>
      <c r="G411" s="120">
        <f t="shared" si="207"/>
        <v>11.809999999999999</v>
      </c>
      <c r="H411" s="119">
        <f t="shared" si="208"/>
        <v>12.52</v>
      </c>
      <c r="I411" s="119">
        <f t="shared" si="209"/>
        <v>11.1</v>
      </c>
      <c r="J411" s="125">
        <f t="shared" si="210"/>
        <v>-11.809999999999999</v>
      </c>
      <c r="K411" s="120">
        <f t="shared" si="211"/>
        <v>1.0040916292848974</v>
      </c>
      <c r="AM411" s="119"/>
      <c r="AN411" s="132"/>
      <c r="AO411" s="132">
        <v>500</v>
      </c>
      <c r="AQ411" s="135"/>
      <c r="AR411" s="135"/>
      <c r="AS411" s="135">
        <v>12.52</v>
      </c>
      <c r="AT411" s="121">
        <v>11.1</v>
      </c>
      <c r="BA411" s="127"/>
      <c r="CC411" s="133"/>
    </row>
    <row r="412" spans="1:81">
      <c r="A412" s="119"/>
      <c r="B412" s="132"/>
      <c r="C412" s="132">
        <v>600</v>
      </c>
      <c r="D412" s="119"/>
      <c r="E412" s="119">
        <f t="shared" si="205"/>
        <v>0</v>
      </c>
      <c r="F412" s="119">
        <f t="shared" si="206"/>
        <v>0</v>
      </c>
      <c r="G412" s="120" t="e">
        <f t="shared" si="207"/>
        <v>#DIV/0!</v>
      </c>
      <c r="H412" s="119">
        <f t="shared" si="208"/>
        <v>0</v>
      </c>
      <c r="I412" s="119">
        <f t="shared" si="209"/>
        <v>0</v>
      </c>
      <c r="J412" s="125" t="e">
        <f t="shared" si="210"/>
        <v>#DIV/0!</v>
      </c>
      <c r="K412" s="120" t="e">
        <f t="shared" si="211"/>
        <v>#DIV/0!</v>
      </c>
      <c r="AM412" s="119"/>
      <c r="AN412" s="132"/>
      <c r="AO412" s="132">
        <v>600</v>
      </c>
      <c r="AP412" s="119"/>
      <c r="AQ412" s="119"/>
      <c r="AR412" s="119"/>
      <c r="AS412" s="119"/>
      <c r="AT412" s="119"/>
      <c r="AU412" s="119"/>
      <c r="AV412" s="119"/>
      <c r="AW412" s="119"/>
      <c r="AX412" s="119"/>
      <c r="AY412" s="119"/>
      <c r="AZ412" s="119"/>
      <c r="BA412" s="127"/>
      <c r="BB412" s="119"/>
      <c r="BC412" s="119"/>
      <c r="BD412" s="119"/>
      <c r="BE412" s="119"/>
      <c r="BF412" s="119"/>
      <c r="BG412" s="119"/>
      <c r="BH412" s="119"/>
      <c r="BI412" s="119"/>
      <c r="BJ412" s="119"/>
      <c r="BK412" s="119"/>
      <c r="BL412" s="119"/>
      <c r="BM412" s="119"/>
      <c r="BN412" s="119"/>
      <c r="BO412" s="119"/>
      <c r="BP412" s="119"/>
      <c r="BQ412" s="119"/>
      <c r="BR412" s="119"/>
      <c r="BS412" s="119"/>
      <c r="BT412" s="119"/>
      <c r="BU412" s="119"/>
      <c r="BV412" s="119"/>
      <c r="BW412" s="119"/>
      <c r="BX412" s="119"/>
      <c r="BY412" s="119"/>
      <c r="BZ412" s="119"/>
      <c r="CA412" s="119"/>
      <c r="CB412" s="119"/>
      <c r="CC412" s="133"/>
    </row>
    <row r="413" spans="1:81">
      <c r="A413" s="119"/>
      <c r="B413" s="127"/>
      <c r="C413" s="127"/>
      <c r="D413" s="119"/>
      <c r="E413" s="119"/>
      <c r="F413" s="119"/>
      <c r="G413" s="120"/>
      <c r="H413" s="119"/>
      <c r="I413" s="119"/>
      <c r="K413" s="120"/>
      <c r="AM413" s="119"/>
      <c r="AN413" s="127"/>
      <c r="AO413" s="127"/>
      <c r="AP413" s="119"/>
      <c r="AQ413" s="119"/>
      <c r="AR413" s="119"/>
      <c r="AS413" s="119"/>
      <c r="AT413" s="119"/>
      <c r="AU413" s="119"/>
      <c r="AV413" s="119"/>
      <c r="AW413" s="119"/>
      <c r="AX413" s="119"/>
      <c r="AY413" s="119"/>
      <c r="AZ413" s="119"/>
      <c r="BA413" s="127"/>
      <c r="BB413" s="119"/>
      <c r="BC413" s="119"/>
      <c r="BD413" s="119"/>
      <c r="BE413" s="119"/>
      <c r="BF413" s="119"/>
      <c r="BG413" s="119"/>
      <c r="BH413" s="119"/>
      <c r="BI413" s="119"/>
      <c r="BJ413" s="119"/>
      <c r="BK413" s="119"/>
      <c r="BL413" s="119"/>
      <c r="BM413" s="119"/>
      <c r="BN413" s="119"/>
      <c r="BO413" s="119"/>
      <c r="BP413" s="119"/>
      <c r="BQ413" s="119"/>
      <c r="BR413" s="119"/>
      <c r="BS413" s="119"/>
      <c r="BT413" s="119"/>
      <c r="BU413" s="119"/>
      <c r="BV413" s="119"/>
      <c r="BW413" s="119"/>
      <c r="BX413" s="119"/>
      <c r="BY413" s="119"/>
      <c r="BZ413" s="119"/>
      <c r="CA413" s="119"/>
      <c r="CB413" s="119"/>
      <c r="CC413" s="127"/>
    </row>
    <row r="414" spans="1:81">
      <c r="A414" s="128"/>
      <c r="B414" s="129"/>
      <c r="C414" s="129" t="s">
        <v>14</v>
      </c>
      <c r="D414" s="128"/>
      <c r="E414" s="119">
        <f>COUNT(AP414:CC414)</f>
        <v>8</v>
      </c>
      <c r="F414" s="119">
        <f>SUM(AP414:CC414)</f>
        <v>1572</v>
      </c>
      <c r="G414" s="120">
        <f>AVERAGE(AP414:CC414)</f>
        <v>196.5</v>
      </c>
      <c r="H414" s="119">
        <f>MAX(AP414:CC414)</f>
        <v>328</v>
      </c>
      <c r="I414" s="119">
        <f>MIN(AP414:CC414)</f>
        <v>31</v>
      </c>
      <c r="J414" s="125">
        <f>D414-G414</f>
        <v>-196.5</v>
      </c>
      <c r="K414" s="120">
        <f>STDEV(AP414:CC414)</f>
        <v>115.59164576831914</v>
      </c>
      <c r="AM414" s="128"/>
      <c r="AN414" s="129"/>
      <c r="AO414" s="129" t="s">
        <v>14</v>
      </c>
      <c r="AP414" s="128"/>
      <c r="AQ414" s="128"/>
      <c r="AR414" s="128"/>
      <c r="AS414" s="128">
        <v>328</v>
      </c>
      <c r="AT414" s="128">
        <v>256</v>
      </c>
      <c r="AU414" s="128"/>
      <c r="AV414" s="128"/>
      <c r="AW414" s="128"/>
      <c r="AX414" s="128"/>
      <c r="AY414" s="128"/>
      <c r="AZ414" s="128"/>
      <c r="BA414" s="127"/>
      <c r="BB414" s="128">
        <v>261</v>
      </c>
      <c r="BC414" s="128"/>
      <c r="BD414" s="128"/>
      <c r="BE414" s="128"/>
      <c r="BF414" s="128"/>
      <c r="BG414" s="128"/>
      <c r="BH414" s="128">
        <v>31</v>
      </c>
      <c r="BI414" s="128"/>
      <c r="BJ414" s="128"/>
      <c r="BK414" s="128">
        <v>223</v>
      </c>
      <c r="BL414" s="128"/>
      <c r="BM414" s="128"/>
      <c r="BN414" s="128"/>
      <c r="BO414" s="128"/>
      <c r="BP414" s="128">
        <v>110</v>
      </c>
      <c r="BQ414" s="128"/>
      <c r="BR414" s="128"/>
      <c r="BS414" s="128"/>
      <c r="BT414" s="128"/>
      <c r="BU414" s="128">
        <v>54</v>
      </c>
      <c r="BV414" s="128"/>
      <c r="BW414" s="128"/>
      <c r="BX414" s="128"/>
      <c r="BY414" s="128"/>
      <c r="BZ414" s="128">
        <v>309</v>
      </c>
      <c r="CA414" s="128"/>
      <c r="CB414" s="128"/>
      <c r="CC414" s="131"/>
    </row>
    <row r="415" spans="1:81">
      <c r="A415" s="119"/>
      <c r="B415" s="132"/>
      <c r="C415" s="132" t="s">
        <v>15</v>
      </c>
      <c r="D415" s="119"/>
      <c r="E415" s="119">
        <f>COUNT(AP415:CC415)</f>
        <v>8</v>
      </c>
      <c r="F415" s="119">
        <f>SUM(AP415:CC415)</f>
        <v>8.09</v>
      </c>
      <c r="G415" s="120">
        <f>AVERAGE(AP415:CC415)</f>
        <v>1.01125</v>
      </c>
      <c r="H415" s="119">
        <f>MAX(AP415:CC415)</f>
        <v>1.4</v>
      </c>
      <c r="I415" s="119">
        <f>MIN(AP415:CC415)</f>
        <v>0.6</v>
      </c>
      <c r="J415" s="125">
        <f>D415-G415</f>
        <v>-1.01125</v>
      </c>
      <c r="K415" s="120">
        <f>STDEV(AP415:CC415)</f>
        <v>0.30833365508348709</v>
      </c>
      <c r="AM415" s="119"/>
      <c r="AN415" s="132"/>
      <c r="AO415" s="132" t="s">
        <v>15</v>
      </c>
      <c r="AP415" s="119"/>
      <c r="AQ415" s="119"/>
      <c r="AR415" s="119"/>
      <c r="AS415" s="119">
        <v>1</v>
      </c>
      <c r="AT415" s="119">
        <v>1.2</v>
      </c>
      <c r="AU415" s="119"/>
      <c r="AV415" s="119"/>
      <c r="AW415" s="119"/>
      <c r="AX415" s="119"/>
      <c r="AY415" s="119"/>
      <c r="AZ415" s="119"/>
      <c r="BA415" s="127"/>
      <c r="BB415" s="119">
        <v>0.61</v>
      </c>
      <c r="BC415" s="119"/>
      <c r="BD415" s="119"/>
      <c r="BE415" s="119"/>
      <c r="BF415" s="119"/>
      <c r="BG415" s="119"/>
      <c r="BH415" s="119">
        <v>1.38</v>
      </c>
      <c r="BI415" s="119"/>
      <c r="BJ415" s="119"/>
      <c r="BK415" s="119">
        <v>1</v>
      </c>
      <c r="BL415" s="119"/>
      <c r="BM415" s="119"/>
      <c r="BN415" s="119"/>
      <c r="BO415" s="119"/>
      <c r="BP415" s="119">
        <v>0.9</v>
      </c>
      <c r="BQ415" s="119"/>
      <c r="BR415" s="119"/>
      <c r="BS415" s="119"/>
      <c r="BT415" s="119"/>
      <c r="BU415" s="119">
        <v>1.4</v>
      </c>
      <c r="BV415" s="119"/>
      <c r="BW415" s="119"/>
      <c r="BX415" s="119"/>
      <c r="BY415" s="119"/>
      <c r="BZ415" s="119">
        <v>0.6</v>
      </c>
      <c r="CA415" s="119"/>
      <c r="CB415" s="119"/>
      <c r="CC415" s="133"/>
    </row>
    <row r="416" spans="1:81">
      <c r="A416" s="119" t="s">
        <v>0</v>
      </c>
      <c r="B416" s="119" t="s">
        <v>1</v>
      </c>
      <c r="C416" s="119" t="s">
        <v>2</v>
      </c>
      <c r="D416" s="123"/>
      <c r="E416" s="119" t="s">
        <v>3</v>
      </c>
      <c r="F416" s="119" t="s">
        <v>74</v>
      </c>
      <c r="G416" s="120" t="s">
        <v>4</v>
      </c>
      <c r="H416" s="119" t="s">
        <v>5</v>
      </c>
      <c r="I416" s="119" t="s">
        <v>6</v>
      </c>
      <c r="J416" s="120" t="s">
        <v>7</v>
      </c>
      <c r="K416" s="120" t="s">
        <v>8</v>
      </c>
      <c r="AM416" s="123" t="s">
        <v>10</v>
      </c>
      <c r="AN416" s="123" t="s">
        <v>11</v>
      </c>
      <c r="AO416" s="123" t="s">
        <v>12</v>
      </c>
      <c r="AP416" s="123">
        <v>2007</v>
      </c>
      <c r="AQ416" s="119">
        <v>2006</v>
      </c>
      <c r="AR416" s="119">
        <v>2005</v>
      </c>
      <c r="AS416" s="123"/>
      <c r="AT416" s="123"/>
      <c r="AU416" s="123"/>
      <c r="AV416" s="123"/>
      <c r="AW416" s="123"/>
      <c r="AX416" s="123"/>
      <c r="AY416" s="123"/>
      <c r="AZ416" s="123"/>
      <c r="BA416" s="122">
        <v>1996</v>
      </c>
      <c r="BB416" s="123">
        <v>1995</v>
      </c>
      <c r="BC416" s="123">
        <v>1994</v>
      </c>
      <c r="BD416" s="123"/>
      <c r="BE416" s="123">
        <v>1992</v>
      </c>
      <c r="BF416" s="123">
        <v>1991</v>
      </c>
      <c r="BG416" s="123">
        <v>1990</v>
      </c>
      <c r="BH416" s="123">
        <v>1990</v>
      </c>
      <c r="BI416" s="123">
        <v>1990</v>
      </c>
      <c r="BJ416" s="123">
        <v>1989</v>
      </c>
      <c r="BK416" s="123">
        <v>1989</v>
      </c>
      <c r="BL416" s="123">
        <v>1988</v>
      </c>
      <c r="BM416" s="123">
        <v>1987</v>
      </c>
      <c r="BN416" s="123">
        <v>1987</v>
      </c>
      <c r="BO416" s="123">
        <v>1986</v>
      </c>
      <c r="BP416" s="123">
        <v>1986</v>
      </c>
      <c r="BQ416" s="123">
        <v>1986</v>
      </c>
      <c r="BR416" s="123">
        <v>1985</v>
      </c>
      <c r="BS416" s="123">
        <v>1985</v>
      </c>
      <c r="BT416" s="123">
        <v>1985</v>
      </c>
      <c r="BU416" s="123">
        <v>1984</v>
      </c>
      <c r="BV416" s="123">
        <v>1984</v>
      </c>
      <c r="BW416" s="123">
        <v>1984</v>
      </c>
      <c r="BX416" s="123">
        <v>1983</v>
      </c>
      <c r="BY416" s="123">
        <v>1983</v>
      </c>
      <c r="BZ416" s="123">
        <v>1983</v>
      </c>
      <c r="CA416" s="123">
        <v>1982</v>
      </c>
      <c r="CB416" s="123">
        <v>1981</v>
      </c>
      <c r="CC416" s="123">
        <v>1980</v>
      </c>
    </row>
    <row r="417" spans="1:81">
      <c r="A417" s="123">
        <v>11</v>
      </c>
      <c r="B417" s="124">
        <v>64</v>
      </c>
      <c r="C417" s="124" t="s">
        <v>13</v>
      </c>
      <c r="D417" s="123"/>
      <c r="E417" s="119">
        <f t="shared" ref="E417:E430" si="212">COUNT(AP417:CC417)</f>
        <v>3</v>
      </c>
      <c r="F417" s="119">
        <f t="shared" ref="F417:F430" si="213">SUM(AP417:CC417)</f>
        <v>59</v>
      </c>
      <c r="G417" s="120">
        <f t="shared" ref="G417:G430" si="214">AVERAGE(AP417:CC417)</f>
        <v>19.666666666666668</v>
      </c>
      <c r="H417" s="119">
        <f t="shared" ref="H417:H430" si="215">MAX(AP417:CC417)</f>
        <v>26</v>
      </c>
      <c r="I417" s="119">
        <f t="shared" ref="I417:I430" si="216">MIN(AP417:CC417)</f>
        <v>14</v>
      </c>
      <c r="J417" s="125">
        <f>D417-G417</f>
        <v>-19.666666666666668</v>
      </c>
      <c r="K417" s="120">
        <f t="shared" ref="K417:K430" si="217">STDEV(AP417:CC417)</f>
        <v>6.027713773341711</v>
      </c>
      <c r="AM417" s="123">
        <v>11</v>
      </c>
      <c r="AN417" s="124">
        <v>64</v>
      </c>
      <c r="AO417" s="124" t="s">
        <v>13</v>
      </c>
      <c r="AP417" s="123"/>
      <c r="AQ417" s="123"/>
      <c r="AR417" s="123"/>
      <c r="AS417" s="123"/>
      <c r="AT417" s="123"/>
      <c r="AU417" s="123"/>
      <c r="AV417" s="123"/>
      <c r="AW417" s="123"/>
      <c r="AX417" s="123"/>
      <c r="AY417" s="123"/>
      <c r="AZ417" s="123"/>
      <c r="BA417" s="127"/>
      <c r="BB417" s="123"/>
      <c r="BC417" s="123"/>
      <c r="BD417" s="123"/>
      <c r="BE417" s="123"/>
      <c r="BF417" s="123"/>
      <c r="BG417" s="123"/>
      <c r="BH417" s="123"/>
      <c r="BI417" s="123">
        <v>14</v>
      </c>
      <c r="BJ417" s="123"/>
      <c r="BK417" s="123"/>
      <c r="BL417" s="123"/>
      <c r="BM417" s="123"/>
      <c r="BN417" s="123">
        <v>26</v>
      </c>
      <c r="BO417" s="123"/>
      <c r="BP417" s="123"/>
      <c r="BQ417" s="123">
        <v>19</v>
      </c>
      <c r="BR417" s="123"/>
      <c r="BS417" s="123"/>
      <c r="BT417" s="123"/>
      <c r="BU417" s="123"/>
      <c r="BV417" s="123"/>
      <c r="BW417" s="123"/>
      <c r="BX417" s="123"/>
      <c r="BY417" s="123"/>
      <c r="BZ417" s="123"/>
      <c r="CA417" s="123"/>
      <c r="CB417" s="123"/>
      <c r="CC417" s="126"/>
    </row>
    <row r="418" spans="1:81">
      <c r="A418" s="119"/>
      <c r="B418" s="132"/>
      <c r="C418" s="129">
        <v>0</v>
      </c>
      <c r="D418" s="128"/>
      <c r="E418" s="119">
        <f t="shared" si="212"/>
        <v>3</v>
      </c>
      <c r="F418" s="119">
        <f t="shared" si="213"/>
        <v>67.5</v>
      </c>
      <c r="G418" s="120">
        <f t="shared" si="214"/>
        <v>22.5</v>
      </c>
      <c r="H418" s="119">
        <f t="shared" si="215"/>
        <v>23.4</v>
      </c>
      <c r="I418" s="119">
        <f t="shared" si="216"/>
        <v>21.8</v>
      </c>
      <c r="J418" s="125">
        <f>D418-G418</f>
        <v>-22.5</v>
      </c>
      <c r="K418" s="120">
        <f t="shared" si="217"/>
        <v>0.81853527718724384</v>
      </c>
      <c r="AM418" s="119"/>
      <c r="AN418" s="132"/>
      <c r="AO418" s="129">
        <v>0</v>
      </c>
      <c r="AP418" s="128"/>
      <c r="AQ418" s="128"/>
      <c r="AR418" s="128"/>
      <c r="AS418" s="128"/>
      <c r="AT418" s="128"/>
      <c r="AU418" s="128"/>
      <c r="AV418" s="128"/>
      <c r="AW418" s="128"/>
      <c r="AX418" s="128"/>
      <c r="AY418" s="128"/>
      <c r="AZ418" s="128"/>
      <c r="BA418" s="127"/>
      <c r="BB418" s="128"/>
      <c r="BC418" s="128"/>
      <c r="BD418" s="128"/>
      <c r="BE418" s="128"/>
      <c r="BF418" s="128"/>
      <c r="BG418" s="128"/>
      <c r="BH418" s="128"/>
      <c r="BI418" s="128">
        <v>22.3</v>
      </c>
      <c r="BJ418" s="128"/>
      <c r="BK418" s="128"/>
      <c r="BL418" s="128"/>
      <c r="BM418" s="128"/>
      <c r="BN418" s="128">
        <v>21.8</v>
      </c>
      <c r="BO418" s="128"/>
      <c r="BP418" s="128"/>
      <c r="BQ418" s="128">
        <v>23.4</v>
      </c>
      <c r="BR418" s="128"/>
      <c r="BS418" s="128"/>
      <c r="BT418" s="128"/>
      <c r="BU418" s="128"/>
      <c r="BV418" s="128"/>
      <c r="BW418" s="128"/>
      <c r="BX418" s="128"/>
      <c r="BY418" s="128"/>
      <c r="BZ418" s="128"/>
      <c r="CA418" s="128"/>
      <c r="CB418" s="128"/>
      <c r="CC418" s="131"/>
    </row>
    <row r="419" spans="1:81">
      <c r="A419" s="119"/>
      <c r="B419" s="132"/>
      <c r="C419" s="132">
        <v>10</v>
      </c>
      <c r="E419" s="119">
        <f t="shared" si="212"/>
        <v>3</v>
      </c>
      <c r="F419" s="119">
        <f t="shared" si="213"/>
        <v>65.070000000000007</v>
      </c>
      <c r="G419" s="120">
        <f t="shared" si="214"/>
        <v>21.69</v>
      </c>
      <c r="H419" s="119">
        <f t="shared" si="215"/>
        <v>23.05</v>
      </c>
      <c r="I419" s="119">
        <f t="shared" si="216"/>
        <v>20.260000000000002</v>
      </c>
      <c r="J419" s="125">
        <f>D419-G419</f>
        <v>-21.69</v>
      </c>
      <c r="K419" s="120">
        <f t="shared" si="217"/>
        <v>1.396316583014038</v>
      </c>
      <c r="AM419" s="119"/>
      <c r="AN419" s="132"/>
      <c r="AO419" s="132">
        <v>10</v>
      </c>
      <c r="BA419" s="127"/>
      <c r="BI419" s="119">
        <v>20.260000000000002</v>
      </c>
      <c r="BN419" s="119">
        <v>21.76</v>
      </c>
      <c r="BQ419" s="119">
        <v>23.05</v>
      </c>
      <c r="CC419" s="133"/>
    </row>
    <row r="420" spans="1:81">
      <c r="A420" s="119"/>
      <c r="B420" s="132"/>
      <c r="C420" s="132">
        <v>20</v>
      </c>
      <c r="E420" s="119">
        <f t="shared" si="212"/>
        <v>3</v>
      </c>
      <c r="F420" s="119">
        <f t="shared" si="213"/>
        <v>64.97</v>
      </c>
      <c r="G420" s="120">
        <f t="shared" si="214"/>
        <v>21.656666666666666</v>
      </c>
      <c r="H420" s="119">
        <f t="shared" si="215"/>
        <v>23.04</v>
      </c>
      <c r="I420" s="119">
        <f t="shared" si="216"/>
        <v>20.2</v>
      </c>
      <c r="J420" s="125">
        <f t="shared" ref="J420:J430" si="218">D420-G420</f>
        <v>-21.656666666666666</v>
      </c>
      <c r="K420" s="120">
        <f t="shared" si="217"/>
        <v>1.4214194783150162</v>
      </c>
      <c r="AM420" s="119"/>
      <c r="AN420" s="132"/>
      <c r="AO420" s="132">
        <v>20</v>
      </c>
      <c r="BA420" s="127"/>
      <c r="BI420" s="119">
        <v>20.2</v>
      </c>
      <c r="BN420" s="119">
        <v>21.73</v>
      </c>
      <c r="BQ420" s="119">
        <v>23.04</v>
      </c>
      <c r="CC420" s="133"/>
    </row>
    <row r="421" spans="1:81">
      <c r="A421" s="119"/>
      <c r="B421" s="132"/>
      <c r="C421" s="132">
        <v>30</v>
      </c>
      <c r="E421" s="119">
        <f t="shared" si="212"/>
        <v>3</v>
      </c>
      <c r="F421" s="119">
        <f t="shared" si="213"/>
        <v>64.94</v>
      </c>
      <c r="G421" s="120">
        <f t="shared" si="214"/>
        <v>21.646666666666665</v>
      </c>
      <c r="H421" s="119">
        <f t="shared" si="215"/>
        <v>23.01</v>
      </c>
      <c r="I421" s="119">
        <f t="shared" si="216"/>
        <v>20.21</v>
      </c>
      <c r="J421" s="125">
        <f t="shared" si="218"/>
        <v>-21.646666666666665</v>
      </c>
      <c r="K421" s="120">
        <f t="shared" si="217"/>
        <v>1.4014397358906785</v>
      </c>
      <c r="AM421" s="119"/>
      <c r="AN421" s="132"/>
      <c r="AO421" s="132">
        <v>30</v>
      </c>
      <c r="BA421" s="127"/>
      <c r="BI421" s="119">
        <v>20.21</v>
      </c>
      <c r="BN421" s="119">
        <v>21.72</v>
      </c>
      <c r="BQ421" s="119">
        <v>23.01</v>
      </c>
      <c r="CC421" s="133"/>
    </row>
    <row r="422" spans="1:81">
      <c r="A422" s="119"/>
      <c r="B422" s="132"/>
      <c r="C422" s="132">
        <v>50</v>
      </c>
      <c r="E422" s="119">
        <f t="shared" si="212"/>
        <v>3</v>
      </c>
      <c r="F422" s="119">
        <f t="shared" si="213"/>
        <v>64.58</v>
      </c>
      <c r="G422" s="120">
        <f t="shared" si="214"/>
        <v>21.526666666666667</v>
      </c>
      <c r="H422" s="119">
        <f t="shared" si="215"/>
        <v>22.74</v>
      </c>
      <c r="I422" s="119">
        <f t="shared" si="216"/>
        <v>20.13</v>
      </c>
      <c r="J422" s="125">
        <f t="shared" si="218"/>
        <v>-21.526666666666667</v>
      </c>
      <c r="K422" s="120">
        <f t="shared" si="217"/>
        <v>1.3146228863568947</v>
      </c>
      <c r="AM422" s="119"/>
      <c r="AN422" s="132"/>
      <c r="AO422" s="132">
        <v>50</v>
      </c>
      <c r="BA422" s="127"/>
      <c r="BI422" s="119">
        <v>20.13</v>
      </c>
      <c r="BN422" s="119">
        <v>21.71</v>
      </c>
      <c r="BQ422" s="119">
        <v>22.74</v>
      </c>
      <c r="CC422" s="133"/>
    </row>
    <row r="423" spans="1:81">
      <c r="A423" s="119"/>
      <c r="B423" s="132"/>
      <c r="C423" s="132">
        <v>75</v>
      </c>
      <c r="E423" s="119">
        <f t="shared" si="212"/>
        <v>3</v>
      </c>
      <c r="F423" s="119">
        <f t="shared" si="213"/>
        <v>60.879999999999995</v>
      </c>
      <c r="G423" s="120">
        <f t="shared" si="214"/>
        <v>20.293333333333333</v>
      </c>
      <c r="H423" s="119">
        <f t="shared" si="215"/>
        <v>22.7</v>
      </c>
      <c r="I423" s="119">
        <f t="shared" si="216"/>
        <v>16.489999999999998</v>
      </c>
      <c r="J423" s="125">
        <f t="shared" si="218"/>
        <v>-20.293333333333333</v>
      </c>
      <c r="K423" s="120">
        <f t="shared" si="217"/>
        <v>3.3322714975423904</v>
      </c>
      <c r="AM423" s="119"/>
      <c r="AN423" s="132"/>
      <c r="AO423" s="132">
        <v>75</v>
      </c>
      <c r="BA423" s="127"/>
      <c r="BI423" s="119">
        <v>16.489999999999998</v>
      </c>
      <c r="BN423" s="119">
        <v>21.69</v>
      </c>
      <c r="BQ423" s="119">
        <v>22.7</v>
      </c>
      <c r="CC423" s="133"/>
    </row>
    <row r="424" spans="1:81">
      <c r="A424" s="119"/>
      <c r="B424" s="132"/>
      <c r="C424" s="132">
        <v>100</v>
      </c>
      <c r="E424" s="119">
        <f t="shared" si="212"/>
        <v>3</v>
      </c>
      <c r="F424" s="119">
        <f t="shared" si="213"/>
        <v>57</v>
      </c>
      <c r="G424" s="120">
        <f t="shared" si="214"/>
        <v>19</v>
      </c>
      <c r="H424" s="119">
        <f t="shared" si="215"/>
        <v>22.1</v>
      </c>
      <c r="I424" s="119">
        <f t="shared" si="216"/>
        <v>14.88</v>
      </c>
      <c r="J424" s="125">
        <f t="shared" si="218"/>
        <v>-19</v>
      </c>
      <c r="K424" s="120">
        <f t="shared" si="217"/>
        <v>3.7165037333493998</v>
      </c>
      <c r="AM424" s="119"/>
      <c r="AN424" s="132"/>
      <c r="AO424" s="132">
        <v>100</v>
      </c>
      <c r="BA424" s="127"/>
      <c r="BI424" s="119">
        <v>14.88</v>
      </c>
      <c r="BN424" s="119">
        <v>20.02</v>
      </c>
      <c r="BQ424" s="119">
        <v>22.1</v>
      </c>
      <c r="CC424" s="133"/>
    </row>
    <row r="425" spans="1:81">
      <c r="A425" s="119"/>
      <c r="B425" s="132"/>
      <c r="C425" s="132">
        <v>150</v>
      </c>
      <c r="E425" s="119">
        <f t="shared" si="212"/>
        <v>3</v>
      </c>
      <c r="F425" s="119">
        <f t="shared" si="213"/>
        <v>49.269999999999996</v>
      </c>
      <c r="G425" s="120">
        <f t="shared" si="214"/>
        <v>16.423333333333332</v>
      </c>
      <c r="H425" s="119">
        <f t="shared" si="215"/>
        <v>21.15</v>
      </c>
      <c r="I425" s="119">
        <f t="shared" si="216"/>
        <v>11.4</v>
      </c>
      <c r="J425" s="125">
        <f t="shared" si="218"/>
        <v>-16.423333333333332</v>
      </c>
      <c r="K425" s="120">
        <f t="shared" si="217"/>
        <v>4.8817653910581713</v>
      </c>
      <c r="AM425" s="119"/>
      <c r="AN425" s="132"/>
      <c r="AO425" s="132">
        <v>150</v>
      </c>
      <c r="BA425" s="127"/>
      <c r="BI425" s="119">
        <v>11.4</v>
      </c>
      <c r="BN425" s="119">
        <v>16.72</v>
      </c>
      <c r="BQ425" s="119">
        <v>21.15</v>
      </c>
      <c r="CC425" s="133"/>
    </row>
    <row r="426" spans="1:81">
      <c r="A426" s="119"/>
      <c r="B426" s="132"/>
      <c r="C426" s="132">
        <v>200</v>
      </c>
      <c r="E426" s="119">
        <f t="shared" si="212"/>
        <v>3</v>
      </c>
      <c r="F426" s="119">
        <f t="shared" si="213"/>
        <v>42.46</v>
      </c>
      <c r="G426" s="120">
        <f t="shared" si="214"/>
        <v>14.153333333333334</v>
      </c>
      <c r="H426" s="119">
        <f t="shared" si="215"/>
        <v>19.25</v>
      </c>
      <c r="I426" s="119">
        <f t="shared" si="216"/>
        <v>9.99</v>
      </c>
      <c r="J426" s="125">
        <f t="shared" si="218"/>
        <v>-14.153333333333334</v>
      </c>
      <c r="K426" s="120">
        <f t="shared" si="217"/>
        <v>4.7000248226294934</v>
      </c>
      <c r="AM426" s="119"/>
      <c r="AN426" s="132"/>
      <c r="AO426" s="132">
        <v>200</v>
      </c>
      <c r="BA426" s="127"/>
      <c r="BI426" s="119">
        <v>9.99</v>
      </c>
      <c r="BN426" s="119">
        <v>13.22</v>
      </c>
      <c r="BQ426" s="119">
        <v>19.25</v>
      </c>
      <c r="CC426" s="133"/>
    </row>
    <row r="427" spans="1:81">
      <c r="A427" s="119"/>
      <c r="B427" s="132"/>
      <c r="C427" s="132">
        <v>300</v>
      </c>
      <c r="E427" s="119">
        <f t="shared" si="212"/>
        <v>0</v>
      </c>
      <c r="F427" s="119">
        <f t="shared" si="213"/>
        <v>0</v>
      </c>
      <c r="G427" s="120" t="e">
        <f t="shared" si="214"/>
        <v>#DIV/0!</v>
      </c>
      <c r="H427" s="119">
        <f t="shared" si="215"/>
        <v>0</v>
      </c>
      <c r="I427" s="119">
        <f t="shared" si="216"/>
        <v>0</v>
      </c>
      <c r="J427" s="125" t="e">
        <f t="shared" si="218"/>
        <v>#DIV/0!</v>
      </c>
      <c r="K427" s="120" t="e">
        <f t="shared" si="217"/>
        <v>#DIV/0!</v>
      </c>
      <c r="AM427" s="119"/>
      <c r="AN427" s="132"/>
      <c r="AO427" s="132">
        <v>300</v>
      </c>
      <c r="BA427" s="127"/>
      <c r="CC427" s="133"/>
    </row>
    <row r="428" spans="1:81">
      <c r="A428" s="119"/>
      <c r="B428" s="132"/>
      <c r="C428" s="132">
        <v>400</v>
      </c>
      <c r="E428" s="119">
        <f t="shared" si="212"/>
        <v>0</v>
      </c>
      <c r="F428" s="119">
        <f t="shared" si="213"/>
        <v>0</v>
      </c>
      <c r="G428" s="120" t="e">
        <f t="shared" si="214"/>
        <v>#DIV/0!</v>
      </c>
      <c r="H428" s="119">
        <f t="shared" si="215"/>
        <v>0</v>
      </c>
      <c r="I428" s="119">
        <f t="shared" si="216"/>
        <v>0</v>
      </c>
      <c r="J428" s="125" t="e">
        <f t="shared" si="218"/>
        <v>#DIV/0!</v>
      </c>
      <c r="K428" s="120" t="e">
        <f t="shared" si="217"/>
        <v>#DIV/0!</v>
      </c>
      <c r="AM428" s="119"/>
      <c r="AN428" s="132"/>
      <c r="AO428" s="132">
        <v>400</v>
      </c>
      <c r="BA428" s="127"/>
      <c r="CC428" s="133"/>
    </row>
    <row r="429" spans="1:81">
      <c r="A429" s="119"/>
      <c r="B429" s="132"/>
      <c r="C429" s="132">
        <v>500</v>
      </c>
      <c r="E429" s="119">
        <f t="shared" si="212"/>
        <v>0</v>
      </c>
      <c r="F429" s="119">
        <f t="shared" si="213"/>
        <v>0</v>
      </c>
      <c r="G429" s="120" t="e">
        <f t="shared" si="214"/>
        <v>#DIV/0!</v>
      </c>
      <c r="H429" s="119">
        <f t="shared" si="215"/>
        <v>0</v>
      </c>
      <c r="I429" s="119">
        <f t="shared" si="216"/>
        <v>0</v>
      </c>
      <c r="J429" s="125" t="e">
        <f t="shared" si="218"/>
        <v>#DIV/0!</v>
      </c>
      <c r="K429" s="120" t="e">
        <f t="shared" si="217"/>
        <v>#DIV/0!</v>
      </c>
      <c r="AM429" s="119"/>
      <c r="AN429" s="132"/>
      <c r="AO429" s="132">
        <v>500</v>
      </c>
      <c r="BA429" s="127"/>
      <c r="CC429" s="133"/>
    </row>
    <row r="430" spans="1:81">
      <c r="A430" s="119"/>
      <c r="B430" s="132"/>
      <c r="C430" s="132">
        <v>600</v>
      </c>
      <c r="D430" s="119"/>
      <c r="E430" s="119">
        <f t="shared" si="212"/>
        <v>0</v>
      </c>
      <c r="F430" s="119">
        <f t="shared" si="213"/>
        <v>0</v>
      </c>
      <c r="G430" s="120" t="e">
        <f t="shared" si="214"/>
        <v>#DIV/0!</v>
      </c>
      <c r="H430" s="119">
        <f t="shared" si="215"/>
        <v>0</v>
      </c>
      <c r="I430" s="119">
        <f t="shared" si="216"/>
        <v>0</v>
      </c>
      <c r="J430" s="125" t="e">
        <f t="shared" si="218"/>
        <v>#DIV/0!</v>
      </c>
      <c r="K430" s="120" t="e">
        <f t="shared" si="217"/>
        <v>#DIV/0!</v>
      </c>
      <c r="AM430" s="119"/>
      <c r="AN430" s="132"/>
      <c r="AO430" s="132">
        <v>600</v>
      </c>
      <c r="AP430" s="119"/>
      <c r="AQ430" s="119"/>
      <c r="AR430" s="119"/>
      <c r="AS430" s="119"/>
      <c r="AT430" s="119"/>
      <c r="AU430" s="119"/>
      <c r="AV430" s="119"/>
      <c r="AW430" s="119"/>
      <c r="AX430" s="119"/>
      <c r="AY430" s="119"/>
      <c r="AZ430" s="119"/>
      <c r="BA430" s="127"/>
      <c r="BB430" s="119"/>
      <c r="BC430" s="119"/>
      <c r="BD430" s="119"/>
      <c r="BE430" s="119"/>
      <c r="BF430" s="119"/>
      <c r="BG430" s="119"/>
      <c r="BH430" s="119"/>
      <c r="BI430" s="119"/>
      <c r="BJ430" s="119"/>
      <c r="BK430" s="119"/>
      <c r="BL430" s="119"/>
      <c r="BM430" s="119"/>
      <c r="BN430" s="119"/>
      <c r="BO430" s="119"/>
      <c r="BP430" s="119"/>
      <c r="BQ430" s="119"/>
      <c r="BR430" s="119"/>
      <c r="BS430" s="119"/>
      <c r="BT430" s="119"/>
      <c r="BU430" s="119"/>
      <c r="BV430" s="119"/>
      <c r="BW430" s="119"/>
      <c r="BX430" s="119"/>
      <c r="BY430" s="119"/>
      <c r="BZ430" s="119"/>
      <c r="CA430" s="119"/>
      <c r="CB430" s="119"/>
      <c r="CC430" s="133"/>
    </row>
    <row r="431" spans="1:81">
      <c r="A431" s="119"/>
      <c r="B431" s="127"/>
      <c r="C431" s="127"/>
      <c r="D431" s="119"/>
      <c r="E431" s="119"/>
      <c r="F431" s="119"/>
      <c r="G431" s="120"/>
      <c r="H431" s="119"/>
      <c r="I431" s="119"/>
      <c r="K431" s="120"/>
      <c r="AM431" s="119"/>
      <c r="AN431" s="127"/>
      <c r="AO431" s="127"/>
      <c r="AP431" s="119"/>
      <c r="AQ431" s="119"/>
      <c r="AR431" s="119"/>
      <c r="AS431" s="119"/>
      <c r="AT431" s="119"/>
      <c r="AU431" s="119"/>
      <c r="AV431" s="119"/>
      <c r="AW431" s="119"/>
      <c r="AX431" s="119"/>
      <c r="AY431" s="119"/>
      <c r="AZ431" s="119"/>
      <c r="BA431" s="127"/>
      <c r="BB431" s="119"/>
      <c r="BC431" s="119"/>
      <c r="BD431" s="119"/>
      <c r="BE431" s="119"/>
      <c r="BF431" s="119"/>
      <c r="BG431" s="119"/>
      <c r="BH431" s="119"/>
      <c r="BI431" s="119"/>
      <c r="BJ431" s="119"/>
      <c r="BK431" s="119"/>
      <c r="BL431" s="119"/>
      <c r="BM431" s="119"/>
      <c r="BN431" s="119"/>
      <c r="BO431" s="119"/>
      <c r="BP431" s="119"/>
      <c r="BQ431" s="119"/>
      <c r="BR431" s="119"/>
      <c r="BS431" s="119"/>
      <c r="BT431" s="119"/>
      <c r="BU431" s="119"/>
      <c r="BV431" s="119"/>
      <c r="BW431" s="119"/>
      <c r="BX431" s="119"/>
      <c r="BY431" s="119"/>
      <c r="BZ431" s="119"/>
      <c r="CA431" s="119"/>
      <c r="CB431" s="119"/>
      <c r="CC431" s="127"/>
    </row>
    <row r="432" spans="1:81">
      <c r="A432" s="128"/>
      <c r="B432" s="129"/>
      <c r="C432" s="129" t="s">
        <v>14</v>
      </c>
      <c r="D432" s="128"/>
      <c r="E432" s="119">
        <f>COUNT(AP432:CC432)</f>
        <v>2</v>
      </c>
      <c r="F432" s="119">
        <f>SUM(AP432:CC432)</f>
        <v>362</v>
      </c>
      <c r="G432" s="120">
        <f>AVERAGE(AP432:CC432)</f>
        <v>181</v>
      </c>
      <c r="H432" s="119">
        <f>MAX(AP432:CC432)</f>
        <v>292</v>
      </c>
      <c r="I432" s="119">
        <f>MIN(AP432:CC432)</f>
        <v>70</v>
      </c>
      <c r="J432" s="125">
        <f>D432-G432</f>
        <v>-181</v>
      </c>
      <c r="K432" s="120">
        <f>STDEV(AP432:CC432)</f>
        <v>156.97770542341354</v>
      </c>
      <c r="AM432" s="128"/>
      <c r="AN432" s="129"/>
      <c r="AO432" s="129" t="s">
        <v>14</v>
      </c>
      <c r="AP432" s="128"/>
      <c r="AQ432" s="128"/>
      <c r="AR432" s="128"/>
      <c r="AS432" s="128"/>
      <c r="AT432" s="128"/>
      <c r="AU432" s="128"/>
      <c r="AV432" s="128"/>
      <c r="AW432" s="128"/>
      <c r="AX432" s="128"/>
      <c r="AY432" s="128"/>
      <c r="AZ432" s="128"/>
      <c r="BA432" s="127"/>
      <c r="BB432" s="128"/>
      <c r="BC432" s="128"/>
      <c r="BD432" s="128"/>
      <c r="BE432" s="128"/>
      <c r="BF432" s="128"/>
      <c r="BG432" s="128"/>
      <c r="BH432" s="128"/>
      <c r="BI432" s="128">
        <v>292</v>
      </c>
      <c r="BJ432" s="128"/>
      <c r="BK432" s="128"/>
      <c r="BL432" s="128"/>
      <c r="BM432" s="128"/>
      <c r="BN432" s="128">
        <v>70</v>
      </c>
      <c r="BO432" s="128"/>
      <c r="BP432" s="128"/>
      <c r="BQ432" s="128"/>
      <c r="BR432" s="128"/>
      <c r="BS432" s="128"/>
      <c r="BT432" s="128"/>
      <c r="BU432" s="128"/>
      <c r="BV432" s="128"/>
      <c r="BW432" s="128"/>
      <c r="BX432" s="128"/>
      <c r="BY432" s="128"/>
      <c r="BZ432" s="128"/>
      <c r="CA432" s="128"/>
      <c r="CB432" s="128"/>
      <c r="CC432" s="131"/>
    </row>
    <row r="433" spans="1:81">
      <c r="A433" s="119"/>
      <c r="B433" s="132"/>
      <c r="C433" s="132" t="s">
        <v>15</v>
      </c>
      <c r="D433" s="119"/>
      <c r="E433" s="119">
        <f>COUNT(AP433:CC433)</f>
        <v>2</v>
      </c>
      <c r="F433" s="119">
        <f>SUM(AP433:CC433)</f>
        <v>1.27</v>
      </c>
      <c r="G433" s="120">
        <f>AVERAGE(AP433:CC433)</f>
        <v>0.63500000000000001</v>
      </c>
      <c r="H433" s="119">
        <f>MAX(AP433:CC433)</f>
        <v>1</v>
      </c>
      <c r="I433" s="119">
        <f>MIN(AP433:CC433)</f>
        <v>0.27</v>
      </c>
      <c r="J433" s="125">
        <f>D433-G433</f>
        <v>-0.63500000000000001</v>
      </c>
      <c r="K433" s="120">
        <f>STDEV(AP433:CC433)</f>
        <v>0.5161879502661797</v>
      </c>
      <c r="AM433" s="119"/>
      <c r="AN433" s="132"/>
      <c r="AO433" s="132" t="s">
        <v>15</v>
      </c>
      <c r="AP433" s="119"/>
      <c r="AQ433" s="119"/>
      <c r="AR433" s="119"/>
      <c r="AS433" s="119"/>
      <c r="AT433" s="119"/>
      <c r="AU433" s="119"/>
      <c r="AV433" s="119"/>
      <c r="AW433" s="119"/>
      <c r="AX433" s="119"/>
      <c r="AY433" s="119"/>
      <c r="AZ433" s="119"/>
      <c r="BA433" s="127"/>
      <c r="BB433" s="119"/>
      <c r="BC433" s="119"/>
      <c r="BD433" s="119"/>
      <c r="BE433" s="119"/>
      <c r="BF433" s="119"/>
      <c r="BG433" s="119"/>
      <c r="BH433" s="119"/>
      <c r="BI433" s="119">
        <v>0.27</v>
      </c>
      <c r="BJ433" s="119"/>
      <c r="BK433" s="119"/>
      <c r="BL433" s="119"/>
      <c r="BM433" s="119"/>
      <c r="BN433" s="119">
        <v>1</v>
      </c>
      <c r="BO433" s="119"/>
      <c r="BP433" s="119"/>
      <c r="BQ433" s="119"/>
      <c r="BR433" s="119"/>
      <c r="BS433" s="119"/>
      <c r="BT433" s="119"/>
      <c r="BU433" s="119"/>
      <c r="BV433" s="119"/>
      <c r="BW433" s="119"/>
      <c r="BX433" s="119"/>
      <c r="BY433" s="119"/>
      <c r="BZ433" s="119"/>
      <c r="CA433" s="119"/>
      <c r="CB433" s="119"/>
      <c r="CC433" s="133"/>
    </row>
  </sheetData>
  <phoneticPr fontId="3"/>
  <printOptions gridLinesSet="0"/>
  <pageMargins left="0.94" right="0.55118110236220474" top="1.4173228346456694" bottom="0.74803149606299213" header="1.1023622047244095" footer="0.51181102362204722"/>
  <pageSetup paperSize="9" orientation="portrait" blackAndWhite="1" horizontalDpi="360" verticalDpi="360" r:id="rId1"/>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入力シート①</vt:lpstr>
      <vt:lpstr>海洋観測速報-基本</vt:lpstr>
      <vt:lpstr>海洋観測速報-印刷用</vt:lpstr>
      <vt:lpstr>予報会議用</vt:lpstr>
      <vt:lpstr>集計表①</vt:lpstr>
      <vt:lpstr>定地水温</vt:lpstr>
      <vt:lpstr>TEISEN11</vt:lpstr>
      <vt:lpstr>TEISEN11!_０Ｍ</vt:lpstr>
      <vt:lpstr>TEISEN11!_１００Ｍ</vt:lpstr>
      <vt:lpstr>TEISEN11!_１０Ｍ</vt:lpstr>
      <vt:lpstr>_１１月全測点最大最小</vt:lpstr>
      <vt:lpstr>_１１月全測点平年値</vt:lpstr>
      <vt:lpstr>TEISEN11!_１５０Ｍ</vt:lpstr>
      <vt:lpstr>TEISEN11!_２００Ｍ</vt:lpstr>
      <vt:lpstr>TEISEN11!_２０Ｍ</vt:lpstr>
      <vt:lpstr>TEISEN11!_３００Ｍ</vt:lpstr>
      <vt:lpstr>TEISEN11!_３０Ｍ</vt:lpstr>
      <vt:lpstr>TEISEN11!_４００Ｍ</vt:lpstr>
      <vt:lpstr>TEISEN11!_５００Ｍ</vt:lpstr>
      <vt:lpstr>TEISEN11!_５０Ｍ</vt:lpstr>
      <vt:lpstr>TEISEN11!_６００Ｍ</vt:lpstr>
      <vt:lpstr>TEISEN11!_７５Ｍ</vt:lpstr>
      <vt:lpstr>TEISEN11!Database</vt:lpstr>
      <vt:lpstr>TEISEN11!m</vt:lpstr>
      <vt:lpstr>TEISEN11!Print_Area</vt:lpstr>
      <vt:lpstr>'海洋観測速報-基本'!Print_Area</vt:lpstr>
      <vt:lpstr>TEISEN11!流向</vt:lpstr>
      <vt:lpstr>TEISEN11!流速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suisan</cp:lastModifiedBy>
  <cp:lastPrinted>2019-11-26T00:46:58Z</cp:lastPrinted>
  <dcterms:created xsi:type="dcterms:W3CDTF">2001-03-16T02:37:58Z</dcterms:created>
  <dcterms:modified xsi:type="dcterms:W3CDTF">2019-12-26T05:52:14Z</dcterms:modified>
</cp:coreProperties>
</file>